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8" yWindow="-108" windowWidth="23256" windowHeight="12576"/>
  </bookViews>
  <sheets>
    <sheet name="IMPORT" sheetId="2" r:id="rId1"/>
    <sheet name="achtergrondinfo" sheetId="1" r:id="rId2"/>
    <sheet name="samenvatting" sheetId="3" r:id="rId3"/>
  </sheets>
  <definedNames>
    <definedName name="_xlnm._FilterDatabase" localSheetId="0" hidden="1">IMPORT!$A$1:$T$192</definedName>
    <definedName name="_xlnm._FilterDatabase" localSheetId="2" hidden="1">samenvatting!$A$1:$H$19</definedName>
  </definedNames>
  <calcPr calcId="14562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70" i="2" l="1"/>
  <c r="J150" i="2" l="1"/>
  <c r="K150" i="2" s="1"/>
  <c r="M150" i="2" s="1"/>
  <c r="O150" i="2" s="1"/>
  <c r="J151" i="2"/>
  <c r="K151" i="2" s="1"/>
  <c r="M151" i="2" s="1"/>
  <c r="O151" i="2" s="1"/>
  <c r="K186" i="2"/>
  <c r="M186" i="2" s="1"/>
  <c r="O186" i="2" s="1"/>
  <c r="K185" i="2"/>
  <c r="M185" i="2" s="1"/>
  <c r="O185" i="2" s="1"/>
  <c r="K183" i="2"/>
  <c r="M183" i="2" s="1"/>
  <c r="O183" i="2" s="1"/>
  <c r="K179" i="2"/>
  <c r="M179" i="2" s="1"/>
  <c r="O179" i="2" s="1"/>
  <c r="K172" i="2"/>
  <c r="M172" i="2" s="1"/>
  <c r="O172" i="2" s="1"/>
  <c r="K169" i="2"/>
  <c r="M169" i="2" s="1"/>
  <c r="O169" i="2" s="1"/>
  <c r="K168" i="2"/>
  <c r="M168" i="2" s="1"/>
  <c r="O168" i="2" s="1"/>
  <c r="K166" i="2"/>
  <c r="M166" i="2" s="1"/>
  <c r="O166" i="2" s="1"/>
  <c r="K164" i="2"/>
  <c r="M164" i="2" s="1"/>
  <c r="O164" i="2" s="1"/>
  <c r="K163" i="2"/>
  <c r="M163" i="2" s="1"/>
  <c r="O163" i="2" s="1"/>
  <c r="K158" i="2"/>
  <c r="M158" i="2" s="1"/>
  <c r="O158" i="2" s="1"/>
  <c r="K157" i="2"/>
  <c r="M157" i="2" s="1"/>
  <c r="O157" i="2" s="1"/>
  <c r="K156" i="2"/>
  <c r="M156" i="2" s="1"/>
  <c r="O156" i="2" s="1"/>
  <c r="K154" i="2"/>
  <c r="M154" i="2" s="1"/>
  <c r="O154" i="2" s="1"/>
  <c r="K146" i="2"/>
  <c r="M146" i="2" s="1"/>
  <c r="O146" i="2" s="1"/>
  <c r="K144" i="2"/>
  <c r="M144" i="2" s="1"/>
  <c r="O144" i="2" s="1"/>
  <c r="K143" i="2"/>
  <c r="M143" i="2" s="1"/>
  <c r="O143" i="2" s="1"/>
  <c r="K140" i="2"/>
  <c r="M140" i="2" s="1"/>
  <c r="O140" i="2" s="1"/>
  <c r="K138" i="2"/>
  <c r="M138" i="2" s="1"/>
  <c r="O138" i="2" s="1"/>
  <c r="K133" i="2"/>
  <c r="M133" i="2" s="1"/>
  <c r="O133" i="2" s="1"/>
  <c r="K132" i="2"/>
  <c r="M132" i="2" s="1"/>
  <c r="O132" i="2" s="1"/>
  <c r="K124" i="2"/>
  <c r="M124" i="2" s="1"/>
  <c r="O124" i="2" s="1"/>
  <c r="K123" i="2"/>
  <c r="M123" i="2" s="1"/>
  <c r="O123" i="2" s="1"/>
  <c r="K119" i="2"/>
  <c r="M119" i="2" s="1"/>
  <c r="O119" i="2" s="1"/>
  <c r="K118" i="2"/>
  <c r="M118" i="2" s="1"/>
  <c r="O118" i="2" s="1"/>
  <c r="K117" i="2"/>
  <c r="M117" i="2" s="1"/>
  <c r="O117" i="2" s="1"/>
  <c r="K111" i="2"/>
  <c r="M111" i="2" s="1"/>
  <c r="O111" i="2" s="1"/>
  <c r="K110" i="2"/>
  <c r="M110" i="2" s="1"/>
  <c r="O110" i="2" s="1"/>
  <c r="K109" i="2"/>
  <c r="M109" i="2" s="1"/>
  <c r="O109" i="2" s="1"/>
  <c r="K108" i="2"/>
  <c r="M108" i="2" s="1"/>
  <c r="O108" i="2" s="1"/>
  <c r="K107" i="2"/>
  <c r="M107" i="2" s="1"/>
  <c r="O107" i="2" s="1"/>
  <c r="K104" i="2"/>
  <c r="M104" i="2" s="1"/>
  <c r="O104" i="2" s="1"/>
  <c r="K100" i="2"/>
  <c r="M100" i="2" s="1"/>
  <c r="O100" i="2" s="1"/>
  <c r="K99" i="2"/>
  <c r="M99" i="2" s="1"/>
  <c r="O99" i="2" s="1"/>
  <c r="K97" i="2"/>
  <c r="M97" i="2" s="1"/>
  <c r="O97" i="2" s="1"/>
  <c r="K93" i="2"/>
  <c r="M93" i="2" s="1"/>
  <c r="O93" i="2" s="1"/>
  <c r="K90" i="2"/>
  <c r="M90" i="2" s="1"/>
  <c r="O90" i="2" s="1"/>
  <c r="K89" i="2"/>
  <c r="M89" i="2" s="1"/>
  <c r="O89" i="2" s="1"/>
  <c r="K88" i="2"/>
  <c r="M88" i="2" s="1"/>
  <c r="O88" i="2" s="1"/>
  <c r="K87" i="2"/>
  <c r="M87" i="2" s="1"/>
  <c r="O87" i="2" s="1"/>
  <c r="K82" i="2"/>
  <c r="M82" i="2" s="1"/>
  <c r="O82" i="2" s="1"/>
  <c r="K80" i="2"/>
  <c r="M80" i="2" s="1"/>
  <c r="O80" i="2" s="1"/>
  <c r="K79" i="2"/>
  <c r="M79" i="2" s="1"/>
  <c r="O79" i="2" s="1"/>
  <c r="K78" i="2"/>
  <c r="M78" i="2" s="1"/>
  <c r="O78" i="2" s="1"/>
  <c r="L186" i="2"/>
  <c r="N186" i="2" s="1"/>
  <c r="P186" i="2" s="1"/>
  <c r="L185" i="2"/>
  <c r="N185" i="2" s="1"/>
  <c r="P185" i="2" s="1"/>
  <c r="L183" i="2"/>
  <c r="N183" i="2" s="1"/>
  <c r="P183" i="2" s="1"/>
  <c r="L179" i="2"/>
  <c r="N179" i="2" s="1"/>
  <c r="P179" i="2" s="1"/>
  <c r="L172" i="2"/>
  <c r="N172" i="2" s="1"/>
  <c r="P172" i="2" s="1"/>
  <c r="L169" i="2"/>
  <c r="N169" i="2" s="1"/>
  <c r="P169" i="2" s="1"/>
  <c r="L168" i="2"/>
  <c r="N168" i="2" s="1"/>
  <c r="P168" i="2" s="1"/>
  <c r="L166" i="2"/>
  <c r="N166" i="2" s="1"/>
  <c r="P166" i="2" s="1"/>
  <c r="L164" i="2"/>
  <c r="N164" i="2" s="1"/>
  <c r="P164" i="2" s="1"/>
  <c r="L163" i="2"/>
  <c r="N163" i="2" s="1"/>
  <c r="P163" i="2" s="1"/>
  <c r="L158" i="2"/>
  <c r="N158" i="2" s="1"/>
  <c r="P158" i="2" s="1"/>
  <c r="L157" i="2"/>
  <c r="N157" i="2" s="1"/>
  <c r="P157" i="2" s="1"/>
  <c r="L156" i="2"/>
  <c r="N156" i="2" s="1"/>
  <c r="P156" i="2" s="1"/>
  <c r="L154" i="2"/>
  <c r="N154" i="2" s="1"/>
  <c r="P154" i="2" s="1"/>
  <c r="L146" i="2"/>
  <c r="N146" i="2" s="1"/>
  <c r="P146" i="2" s="1"/>
  <c r="L144" i="2"/>
  <c r="N144" i="2" s="1"/>
  <c r="P144" i="2" s="1"/>
  <c r="L143" i="2"/>
  <c r="N143" i="2" s="1"/>
  <c r="P143" i="2" s="1"/>
  <c r="L140" i="2"/>
  <c r="N140" i="2" s="1"/>
  <c r="P140" i="2" s="1"/>
  <c r="L138" i="2"/>
  <c r="N138" i="2" s="1"/>
  <c r="P138" i="2" s="1"/>
  <c r="L133" i="2"/>
  <c r="N133" i="2" s="1"/>
  <c r="P133" i="2" s="1"/>
  <c r="L132" i="2"/>
  <c r="N132" i="2" s="1"/>
  <c r="P132" i="2" s="1"/>
  <c r="L124" i="2"/>
  <c r="N124" i="2" s="1"/>
  <c r="P124" i="2" s="1"/>
  <c r="L123" i="2"/>
  <c r="N123" i="2" s="1"/>
  <c r="P123" i="2" s="1"/>
  <c r="L119" i="2"/>
  <c r="N119" i="2" s="1"/>
  <c r="P119" i="2" s="1"/>
  <c r="L118" i="2"/>
  <c r="N118" i="2" s="1"/>
  <c r="P118" i="2" s="1"/>
  <c r="L117" i="2"/>
  <c r="N117" i="2" s="1"/>
  <c r="P117" i="2" s="1"/>
  <c r="L111" i="2"/>
  <c r="N111" i="2" s="1"/>
  <c r="P111" i="2" s="1"/>
  <c r="L110" i="2"/>
  <c r="N110" i="2" s="1"/>
  <c r="P110" i="2" s="1"/>
  <c r="L109" i="2"/>
  <c r="N109" i="2" s="1"/>
  <c r="P109" i="2" s="1"/>
  <c r="L108" i="2"/>
  <c r="N108" i="2" s="1"/>
  <c r="P108" i="2" s="1"/>
  <c r="L107" i="2"/>
  <c r="N107" i="2" s="1"/>
  <c r="P107" i="2" s="1"/>
  <c r="L104" i="2"/>
  <c r="N104" i="2" s="1"/>
  <c r="P104" i="2" s="1"/>
  <c r="L100" i="2"/>
  <c r="N100" i="2" s="1"/>
  <c r="P100" i="2" s="1"/>
  <c r="L99" i="2"/>
  <c r="N99" i="2" s="1"/>
  <c r="P99" i="2" s="1"/>
  <c r="L97" i="2"/>
  <c r="N97" i="2" s="1"/>
  <c r="P97" i="2" s="1"/>
  <c r="L93" i="2"/>
  <c r="N93" i="2" s="1"/>
  <c r="P93" i="2" s="1"/>
  <c r="L90" i="2"/>
  <c r="N90" i="2" s="1"/>
  <c r="P90" i="2" s="1"/>
  <c r="L89" i="2"/>
  <c r="N89" i="2" s="1"/>
  <c r="P89" i="2" s="1"/>
  <c r="L88" i="2"/>
  <c r="N88" i="2" s="1"/>
  <c r="P88" i="2" s="1"/>
  <c r="L87" i="2"/>
  <c r="N87" i="2" s="1"/>
  <c r="P87" i="2" s="1"/>
  <c r="L82" i="2"/>
  <c r="N82" i="2" s="1"/>
  <c r="P82" i="2" s="1"/>
  <c r="L80" i="2"/>
  <c r="N80" i="2" s="1"/>
  <c r="P80" i="2" s="1"/>
  <c r="L79" i="2"/>
  <c r="N79" i="2" s="1"/>
  <c r="P79" i="2" s="1"/>
  <c r="L78" i="2"/>
  <c r="N78" i="2" s="1"/>
  <c r="P78" i="2" s="1"/>
  <c r="L74" i="2"/>
  <c r="N74" i="2" s="1"/>
  <c r="P74" i="2" s="1"/>
  <c r="K74" i="2"/>
  <c r="M74" i="2" s="1"/>
  <c r="O74" i="2" s="1"/>
  <c r="L69" i="2"/>
  <c r="N69" i="2" s="1"/>
  <c r="P69" i="2" s="1"/>
  <c r="K69" i="2"/>
  <c r="M69" i="2" s="1"/>
  <c r="O69" i="2" s="1"/>
  <c r="L61" i="2"/>
  <c r="N61" i="2" s="1"/>
  <c r="P61" i="2" s="1"/>
  <c r="K61" i="2"/>
  <c r="M61" i="2" s="1"/>
  <c r="O61" i="2" s="1"/>
  <c r="L58" i="2"/>
  <c r="N58" i="2" s="1"/>
  <c r="P58" i="2" s="1"/>
  <c r="K58" i="2"/>
  <c r="M58" i="2" s="1"/>
  <c r="O58" i="2" s="1"/>
  <c r="K56" i="2"/>
  <c r="M56" i="2" s="1"/>
  <c r="O56" i="2" s="1"/>
  <c r="L56" i="2"/>
  <c r="N56" i="2" s="1"/>
  <c r="P56" i="2" s="1"/>
  <c r="L55" i="2"/>
  <c r="N55" i="2" s="1"/>
  <c r="P55" i="2" s="1"/>
  <c r="L54" i="2"/>
  <c r="N54" i="2" s="1"/>
  <c r="P54" i="2" s="1"/>
  <c r="L49" i="2"/>
  <c r="N49" i="2" s="1"/>
  <c r="P49" i="2" s="1"/>
  <c r="L47" i="2"/>
  <c r="N47" i="2" s="1"/>
  <c r="P47" i="2" s="1"/>
  <c r="L45" i="2"/>
  <c r="N45" i="2" s="1"/>
  <c r="P45" i="2" s="1"/>
  <c r="L41" i="2"/>
  <c r="N41" i="2" s="1"/>
  <c r="P41" i="2" s="1"/>
  <c r="L39" i="2"/>
  <c r="N39" i="2" s="1"/>
  <c r="P39" i="2" s="1"/>
  <c r="L16" i="2"/>
  <c r="N16" i="2" s="1"/>
  <c r="P16" i="2" s="1"/>
  <c r="L15" i="2"/>
  <c r="N15" i="2" s="1"/>
  <c r="P15" i="2" s="1"/>
  <c r="L11" i="2"/>
  <c r="N11" i="2" s="1"/>
  <c r="P11" i="2" s="1"/>
  <c r="K55" i="2"/>
  <c r="M55" i="2" s="1"/>
  <c r="O55" i="2" s="1"/>
  <c r="K54" i="2"/>
  <c r="M54" i="2" s="1"/>
  <c r="O54" i="2" s="1"/>
  <c r="K49" i="2"/>
  <c r="M49" i="2" s="1"/>
  <c r="O49" i="2" s="1"/>
  <c r="K47" i="2"/>
  <c r="M47" i="2" s="1"/>
  <c r="O47" i="2" s="1"/>
  <c r="K45" i="2"/>
  <c r="M45" i="2" s="1"/>
  <c r="O45" i="2" s="1"/>
  <c r="K41" i="2"/>
  <c r="M41" i="2" s="1"/>
  <c r="O41" i="2" s="1"/>
  <c r="K39" i="2"/>
  <c r="M39" i="2" s="1"/>
  <c r="O39" i="2" s="1"/>
  <c r="K16" i="2"/>
  <c r="M16" i="2" s="1"/>
  <c r="O16" i="2" s="1"/>
  <c r="K15" i="2"/>
  <c r="M15" i="2" s="1"/>
  <c r="O15" i="2" s="1"/>
  <c r="K11" i="2"/>
  <c r="M11" i="2" s="1"/>
  <c r="O11" i="2" s="1"/>
  <c r="J155" i="2"/>
  <c r="K155" i="2" s="1"/>
  <c r="M155" i="2" s="1"/>
  <c r="O155" i="2" s="1"/>
  <c r="L151" i="2" l="1"/>
  <c r="N151" i="2" s="1"/>
  <c r="P151" i="2" s="1"/>
  <c r="L155" i="2"/>
  <c r="N155" i="2" s="1"/>
  <c r="P155" i="2" s="1"/>
  <c r="L150" i="2"/>
  <c r="N150" i="2" s="1"/>
  <c r="P150" i="2" s="1"/>
</calcChain>
</file>

<file path=xl/sharedStrings.xml><?xml version="1.0" encoding="utf-8"?>
<sst xmlns="http://schemas.openxmlformats.org/spreadsheetml/2006/main" count="1757" uniqueCount="546">
  <si>
    <t>STOF</t>
  </si>
  <si>
    <t>NORM</t>
  </si>
  <si>
    <t>EENHEID</t>
  </si>
  <si>
    <t>Kjeldahl</t>
  </si>
  <si>
    <t>90%iel</t>
  </si>
  <si>
    <t>ZHG</t>
  </si>
  <si>
    <t>gem</t>
  </si>
  <si>
    <t>mg/l</t>
  </si>
  <si>
    <t>JG-MKN</t>
  </si>
  <si>
    <t>INFO</t>
  </si>
  <si>
    <t>µg/l</t>
  </si>
  <si>
    <t>Worst case MKN (=laagste waarde)</t>
  </si>
  <si>
    <t>2-amino-4-chloorfenol</t>
  </si>
  <si>
    <t>CAS</t>
  </si>
  <si>
    <t>309-00-2</t>
  </si>
  <si>
    <t>60-57-1</t>
  </si>
  <si>
    <t>72-20-8</t>
  </si>
  <si>
    <t>465-73-6</t>
  </si>
  <si>
    <t>95-85-2</t>
  </si>
  <si>
    <t>azinfos-ethyl</t>
  </si>
  <si>
    <t>2642-71-9</t>
  </si>
  <si>
    <t>Rivieren en meren: gevaarlijke stoffen</t>
  </si>
  <si>
    <t>Stromend water: fysicochemische parameters</t>
  </si>
  <si>
    <t>azinfos-methyl</t>
  </si>
  <si>
    <t>86-50-0</t>
  </si>
  <si>
    <t>71-43-2</t>
  </si>
  <si>
    <t>benzeen</t>
  </si>
  <si>
    <t>aldrin</t>
  </si>
  <si>
    <t>dieldrin</t>
  </si>
  <si>
    <t>endrin</t>
  </si>
  <si>
    <t>isodrin</t>
  </si>
  <si>
    <t>nitraat</t>
  </si>
  <si>
    <t>orthofosfaat</t>
  </si>
  <si>
    <t>chloride</t>
  </si>
  <si>
    <t>sulfaat</t>
  </si>
  <si>
    <t>benzidine</t>
  </si>
  <si>
    <t>92-87-5</t>
  </si>
  <si>
    <t>100-44-7</t>
  </si>
  <si>
    <t>98-87-3</t>
  </si>
  <si>
    <t>aclonifen</t>
  </si>
  <si>
    <t>74070-46-5</t>
  </si>
  <si>
    <t>bifenox</t>
  </si>
  <si>
    <t>42576-02-3</t>
  </si>
  <si>
    <t>cybutryne</t>
  </si>
  <si>
    <t>28159-98-0</t>
  </si>
  <si>
    <t>cypermethrin</t>
  </si>
  <si>
    <t>52315-07-8</t>
  </si>
  <si>
    <t>difenyl</t>
  </si>
  <si>
    <t>92-52-4</t>
  </si>
  <si>
    <t>koolstoftetrachloride</t>
  </si>
  <si>
    <t>56-23-5</t>
  </si>
  <si>
    <t>trichlooracetal-dehyde-hydraat</t>
  </si>
  <si>
    <t>302-17-0</t>
  </si>
  <si>
    <t>57-74-9</t>
  </si>
  <si>
    <t>chloorazijnzuur</t>
  </si>
  <si>
    <t>79-11-8</t>
  </si>
  <si>
    <t>o-chlooraniline</t>
  </si>
  <si>
    <t>m-chlooraniline</t>
  </si>
  <si>
    <t>p-chlooraniline</t>
  </si>
  <si>
    <t>95-51-2</t>
  </si>
  <si>
    <t>108-42-9</t>
  </si>
  <si>
    <t>106-47-8</t>
  </si>
  <si>
    <t>chloorbenzeen</t>
  </si>
  <si>
    <t>108-90-7</t>
  </si>
  <si>
    <t>1-chloor-2,4-dinitrobenzeen</t>
  </si>
  <si>
    <t>97-00-7</t>
  </si>
  <si>
    <t>2-chloorethanol</t>
  </si>
  <si>
    <t>107-07-3</t>
  </si>
  <si>
    <t>chloroform</t>
  </si>
  <si>
    <t>67-66-3</t>
  </si>
  <si>
    <t>4-chloor-3-methylfenol</t>
  </si>
  <si>
    <t>59-50-7</t>
  </si>
  <si>
    <t>1-chloornaftaleen</t>
  </si>
  <si>
    <t>90-13-1</t>
  </si>
  <si>
    <t>2-chloornaftaleen</t>
  </si>
  <si>
    <t>91-58-7</t>
  </si>
  <si>
    <t>4-chloor-2-nitroaniline</t>
  </si>
  <si>
    <t>89-63-4</t>
  </si>
  <si>
    <t>1-chloor-2-nitrobenzeen</t>
  </si>
  <si>
    <t>88-73-3</t>
  </si>
  <si>
    <t>1-chloor-3-nitrobenzeen</t>
  </si>
  <si>
    <t>1-chloor-4-nitrobenzeen</t>
  </si>
  <si>
    <t>121-73-3</t>
  </si>
  <si>
    <t>100-00-5</t>
  </si>
  <si>
    <t>chloornitrotoluenen</t>
  </si>
  <si>
    <t>/</t>
  </si>
  <si>
    <t>2-chloorfenol</t>
  </si>
  <si>
    <t>95-57-8</t>
  </si>
  <si>
    <t>3-chloorfenol</t>
  </si>
  <si>
    <t>4-chloorfenol</t>
  </si>
  <si>
    <t>106-48-9</t>
  </si>
  <si>
    <t>108-43-0</t>
  </si>
  <si>
    <t>2-chloor-1,3-butadieen</t>
  </si>
  <si>
    <t>126-99-8</t>
  </si>
  <si>
    <t>3-chloorpropeen</t>
  </si>
  <si>
    <t>107-05-1</t>
  </si>
  <si>
    <t>2-chloortolueen</t>
  </si>
  <si>
    <t>3-chloortolueen</t>
  </si>
  <si>
    <t>4-chloortolueen</t>
  </si>
  <si>
    <t>95-49-8</t>
  </si>
  <si>
    <t>108-41-8</t>
  </si>
  <si>
    <t>106-43-4</t>
  </si>
  <si>
    <t>chloortoluïdinen</t>
  </si>
  <si>
    <t>cumafos</t>
  </si>
  <si>
    <t>56-72-4</t>
  </si>
  <si>
    <t xml:space="preserve">=&gt; </t>
  </si>
  <si>
    <t>1-chloor-x-nitrobenzeen</t>
  </si>
  <si>
    <t>x-chloornaftaleen</t>
  </si>
  <si>
    <t>meerdere</t>
  </si>
  <si>
    <t>x-chloorfenol</t>
  </si>
  <si>
    <t>x-chloortolueen</t>
  </si>
  <si>
    <t>chlooraniline(s)</t>
  </si>
  <si>
    <t>chloordaan (cis/trans)</t>
  </si>
  <si>
    <t>2,4,6-trichloor-1,3,5-triazine</t>
  </si>
  <si>
    <t>108-77-0</t>
  </si>
  <si>
    <t>azijnzuur (2,4-dichloorfenoxy)</t>
  </si>
  <si>
    <t>94-75-7</t>
  </si>
  <si>
    <t>DDT totaal</t>
  </si>
  <si>
    <t>p,p'-DDT</t>
  </si>
  <si>
    <t>50-29-3</t>
  </si>
  <si>
    <t>demeton</t>
  </si>
  <si>
    <t>8065-48-3</t>
  </si>
  <si>
    <t>1,2-dibroomethaan</t>
  </si>
  <si>
    <t>106-93-4</t>
  </si>
  <si>
    <t>dibutyltindichloride, dibutyltinoxide, dibutyltinzouten</t>
  </si>
  <si>
    <t>x,x-dichlooraniline</t>
  </si>
  <si>
    <t>2,3-dichlooraniline</t>
  </si>
  <si>
    <t>608-27-5</t>
  </si>
  <si>
    <t>2,4-dichlooraniline</t>
  </si>
  <si>
    <t>554-00-7</t>
  </si>
  <si>
    <t>95-82-9</t>
  </si>
  <si>
    <t>2,5-dichlooraniline</t>
  </si>
  <si>
    <t>2,6-dichlooraniline</t>
  </si>
  <si>
    <t>608-31-1</t>
  </si>
  <si>
    <t>3,5-dichlooraniline</t>
  </si>
  <si>
    <t>626-43-7</t>
  </si>
  <si>
    <t>3,4-dichlooraniline</t>
  </si>
  <si>
    <t>95-76-1</t>
  </si>
  <si>
    <t>1,x-dichloorbenzeen</t>
  </si>
  <si>
    <t>1,2-dichloorbenzeen</t>
  </si>
  <si>
    <t>1,3-dichloorbenzeen</t>
  </si>
  <si>
    <t>1,4-dichloorbenzeen</t>
  </si>
  <si>
    <t>95-50-1</t>
  </si>
  <si>
    <t>541-73-1</t>
  </si>
  <si>
    <t>106-46-7</t>
  </si>
  <si>
    <t>dichloorbenzidines</t>
  </si>
  <si>
    <t>683-18-1, 818-08-6</t>
  </si>
  <si>
    <t>bis-(2-chloorisopropyl)-ether</t>
  </si>
  <si>
    <t>108-60-1</t>
  </si>
  <si>
    <t>1,1-dichloorethaan</t>
  </si>
  <si>
    <t>75-34-3</t>
  </si>
  <si>
    <t>1,2-dichloorethaan (EDC)</t>
  </si>
  <si>
    <t>107-06-2</t>
  </si>
  <si>
    <t>1,1-dichlooretheen</t>
  </si>
  <si>
    <t>75-35-4</t>
  </si>
  <si>
    <t>1,2-dichlooretheen (cis/trans)</t>
  </si>
  <si>
    <t>540-59-0</t>
  </si>
  <si>
    <t>dichloormethaan</t>
  </si>
  <si>
    <t>75-09-2</t>
  </si>
  <si>
    <t>2,4-dichloorfenol</t>
  </si>
  <si>
    <t>120-83-2</t>
  </si>
  <si>
    <t>1,2-dichloorpropaan</t>
  </si>
  <si>
    <t>78-87-5</t>
  </si>
  <si>
    <t>1,3-dichloor-2-propanol</t>
  </si>
  <si>
    <t>96-23-1</t>
  </si>
  <si>
    <t>1,3-dichloorpropeen (cis/trans)</t>
  </si>
  <si>
    <t>542-75-6</t>
  </si>
  <si>
    <t>2,3-dichloorpropeen</t>
  </si>
  <si>
    <t>78-88-6</t>
  </si>
  <si>
    <t>dichlorprop</t>
  </si>
  <si>
    <t>120-36-5</t>
  </si>
  <si>
    <t>dichloornitrobenzenen</t>
  </si>
  <si>
    <t>dicofol</t>
  </si>
  <si>
    <t>115-32-2</t>
  </si>
  <si>
    <t>dichloorvos</t>
  </si>
  <si>
    <t>62-73-7</t>
  </si>
  <si>
    <t>diethylamine</t>
  </si>
  <si>
    <t>109-89-7</t>
  </si>
  <si>
    <t>dimethoaat</t>
  </si>
  <si>
    <t>60-51-5</t>
  </si>
  <si>
    <t>dimethylamine</t>
  </si>
  <si>
    <t>124-40-3</t>
  </si>
  <si>
    <t>disulfoton</t>
  </si>
  <si>
    <t>298-04-4</t>
  </si>
  <si>
    <t>endosulfan</t>
  </si>
  <si>
    <t>115-29-7</t>
  </si>
  <si>
    <t>1-chloor-2,3-epoxypropaan</t>
  </si>
  <si>
    <t>zelfde als epichloorhydrine</t>
  </si>
  <si>
    <t>epichloorhydrine</t>
  </si>
  <si>
    <t>zelfde als 1-chloor-2,3-epoxypropaan</t>
  </si>
  <si>
    <t>106-89-8</t>
  </si>
  <si>
    <t>ethylbenzeen</t>
  </si>
  <si>
    <t>100-41-4</t>
  </si>
  <si>
    <t>fenitrothion</t>
  </si>
  <si>
    <t>122-14-5</t>
  </si>
  <si>
    <t>fenthion</t>
  </si>
  <si>
    <t>55-38-9</t>
  </si>
  <si>
    <t>hexachloorbenzeen (HCB)</t>
  </si>
  <si>
    <t>118-74-1</t>
  </si>
  <si>
    <t>rapportagegrens</t>
  </si>
  <si>
    <t>hexachloorbutadieen (HCBD)</t>
  </si>
  <si>
    <t>87-68-3</t>
  </si>
  <si>
    <t>hexabroom-cyclododecaan (HBCDD)</t>
  </si>
  <si>
    <t>heptachloor(epoxide)</t>
  </si>
  <si>
    <t>76-44-8, 1024-57-3</t>
  </si>
  <si>
    <t>608-73-1</t>
  </si>
  <si>
    <t>x-hexachloorcyclohexaan</t>
  </si>
  <si>
    <t>hexachloorethaan</t>
  </si>
  <si>
    <t>67-72-1</t>
  </si>
  <si>
    <t>isopropylbenzeen</t>
  </si>
  <si>
    <t>98-82-8</t>
  </si>
  <si>
    <t>linuron</t>
  </si>
  <si>
    <t>330-55-2</t>
  </si>
  <si>
    <t>malathion</t>
  </si>
  <si>
    <t>121-75-5</t>
  </si>
  <si>
    <t>MCPA</t>
  </si>
  <si>
    <t>94-74-6</t>
  </si>
  <si>
    <t>mecoprop (MCPP)</t>
  </si>
  <si>
    <t>93-65-2</t>
  </si>
  <si>
    <t>methamidofos</t>
  </si>
  <si>
    <t>10265-92-6</t>
  </si>
  <si>
    <t>mevinfos</t>
  </si>
  <si>
    <t>7786-34-7</t>
  </si>
  <si>
    <t>monolinuron</t>
  </si>
  <si>
    <t>1746-81-2</t>
  </si>
  <si>
    <t>omethoaat</t>
  </si>
  <si>
    <t>1113-02-6</t>
  </si>
  <si>
    <t>oxydemeton-methyl</t>
  </si>
  <si>
    <t>301-12-2</t>
  </si>
  <si>
    <t>benzo(a)pyreen</t>
  </si>
  <si>
    <t>50-32-8</t>
  </si>
  <si>
    <t>benzo(b)fluoran-teen</t>
  </si>
  <si>
    <t>205-99-2</t>
  </si>
  <si>
    <t>MAC-MKN</t>
  </si>
  <si>
    <t>benzo(k)fluoran-teen</t>
  </si>
  <si>
    <t>207-08-9</t>
  </si>
  <si>
    <t>benzo(g,h,i)pery-leen</t>
  </si>
  <si>
    <t>191-24-2</t>
  </si>
  <si>
    <t>fluoranteen</t>
  </si>
  <si>
    <t>206-44-0</t>
  </si>
  <si>
    <t>antraceen</t>
  </si>
  <si>
    <t>120-12-7</t>
  </si>
  <si>
    <t>naftaleen</t>
  </si>
  <si>
    <t>91-20-3</t>
  </si>
  <si>
    <t>fenantreen</t>
  </si>
  <si>
    <t>85-01-8</t>
  </si>
  <si>
    <t>acenafteen</t>
  </si>
  <si>
    <t>83-32-9</t>
  </si>
  <si>
    <t>chryseen</t>
  </si>
  <si>
    <t>218-01-9</t>
  </si>
  <si>
    <t>benzo(a)antra-ceen</t>
  </si>
  <si>
    <t>56-55-3</t>
  </si>
  <si>
    <t>fluoreen</t>
  </si>
  <si>
    <t>86-73-7</t>
  </si>
  <si>
    <t>pyreen</t>
  </si>
  <si>
    <t>129-00-0</t>
  </si>
  <si>
    <t>acenaftyleen</t>
  </si>
  <si>
    <t>208-96-8</t>
  </si>
  <si>
    <t>dibenzo(a,h)an-traceen</t>
  </si>
  <si>
    <t>53-70-3</t>
  </si>
  <si>
    <t>parathion-ethyl</t>
  </si>
  <si>
    <t>56-38-2</t>
  </si>
  <si>
    <t>parathion-methyl</t>
  </si>
  <si>
    <t>298-00-0</t>
  </si>
  <si>
    <t>PCB's</t>
  </si>
  <si>
    <t>PCB 28</t>
  </si>
  <si>
    <t>PCB 52</t>
  </si>
  <si>
    <t>PCB 101</t>
  </si>
  <si>
    <t>PCB 118</t>
  </si>
  <si>
    <t>PCB 138</t>
  </si>
  <si>
    <t>PCB 153</t>
  </si>
  <si>
    <t>PCB 180</t>
  </si>
  <si>
    <t>7012-37-5</t>
  </si>
  <si>
    <t>35693-99-3</t>
  </si>
  <si>
    <t>37680-73-2</t>
  </si>
  <si>
    <t>31508-00-6</t>
  </si>
  <si>
    <t>35065-28-2</t>
  </si>
  <si>
    <t>35065-27-1</t>
  </si>
  <si>
    <t>35065-29-3</t>
  </si>
  <si>
    <t>pentachloorfenol</t>
  </si>
  <si>
    <t>87-86-5</t>
  </si>
  <si>
    <t>perfluoroctaansul-fonzuur (PFOS)</t>
  </si>
  <si>
    <t>1763-23-1</t>
  </si>
  <si>
    <t>quinoxyfen</t>
  </si>
  <si>
    <t>124495-18-7</t>
  </si>
  <si>
    <t>foxim</t>
  </si>
  <si>
    <t>14816-18-3</t>
  </si>
  <si>
    <t>propanil</t>
  </si>
  <si>
    <t>709-98-8</t>
  </si>
  <si>
    <t>chloridazon (pyrazon)</t>
  </si>
  <si>
    <t>1698-60-8</t>
  </si>
  <si>
    <t>pyrazon (chloridazon)</t>
  </si>
  <si>
    <t>simazine</t>
  </si>
  <si>
    <t>122-34-9</t>
  </si>
  <si>
    <t>dubbel</t>
  </si>
  <si>
    <t>azijnzuur (2,4,5-trichloorfenoxy)</t>
  </si>
  <si>
    <t>93-76-5</t>
  </si>
  <si>
    <t>2,4-dichloorfenoxy</t>
  </si>
  <si>
    <t>2,4,5-trichloorfenoxy</t>
  </si>
  <si>
    <t>benzalchloride (α-α-dichloortolueen)</t>
  </si>
  <si>
    <t>benzylchloride (α-chloortolueen)</t>
  </si>
  <si>
    <t>tetrabutyltin</t>
  </si>
  <si>
    <t>1461-25-2</t>
  </si>
  <si>
    <t>1,2,4,5-tetrachloorbenzeen</t>
  </si>
  <si>
    <t>95-94-3</t>
  </si>
  <si>
    <t>1,1,2,2-tetrachloorethaan</t>
  </si>
  <si>
    <t>79-34-5</t>
  </si>
  <si>
    <t>terbutryn</t>
  </si>
  <si>
    <t>886-50-0</t>
  </si>
  <si>
    <t>tetrachlooretheen (PER)</t>
  </si>
  <si>
    <t>127-18-4</t>
  </si>
  <si>
    <t>tolueen</t>
  </si>
  <si>
    <t>108-88-3</t>
  </si>
  <si>
    <t>triazofos</t>
  </si>
  <si>
    <t>24017-47-8</t>
  </si>
  <si>
    <t>tri-n-butylfosfaat</t>
  </si>
  <si>
    <t>126-73-8</t>
  </si>
  <si>
    <t>tributyltin</t>
  </si>
  <si>
    <t>36643-28-4</t>
  </si>
  <si>
    <t>trichloorfon</t>
  </si>
  <si>
    <t>52-68-6</t>
  </si>
  <si>
    <t>1,x,x-trichloorbenzeen</t>
  </si>
  <si>
    <t>12002-48-1</t>
  </si>
  <si>
    <t>1,1,1-trichloorethaan</t>
  </si>
  <si>
    <t>71-55-6</t>
  </si>
  <si>
    <t>1,1,2-trichloorethaan</t>
  </si>
  <si>
    <t>79-00-5</t>
  </si>
  <si>
    <t>trichloorethyleen (TRI)</t>
  </si>
  <si>
    <t>79-01-6</t>
  </si>
  <si>
    <t>x,x,x-trichloorfenol</t>
  </si>
  <si>
    <t>2,3,5-trichloorfenol</t>
  </si>
  <si>
    <t>933-78-8</t>
  </si>
  <si>
    <t>2,4,6-trichloorfenol</t>
  </si>
  <si>
    <t>88-06-2</t>
  </si>
  <si>
    <t>2,4,5-trichloorfenol</t>
  </si>
  <si>
    <t>95-95-4</t>
  </si>
  <si>
    <t>2,3,4-trichloorfenol</t>
  </si>
  <si>
    <t>15950-66-0</t>
  </si>
  <si>
    <t>2,3,6-trichloorfenol</t>
  </si>
  <si>
    <t>933-75-5</t>
  </si>
  <si>
    <t>3,4,5-trichloorfenol</t>
  </si>
  <si>
    <t>609-19-8</t>
  </si>
  <si>
    <t>1,1,2-trichloortrifluor-ethaan</t>
  </si>
  <si>
    <t>76-13-1</t>
  </si>
  <si>
    <t>trifluraline</t>
  </si>
  <si>
    <t>1582-09-8</t>
  </si>
  <si>
    <t>trifenyltinacetaat, trifenyltinchloride, 	
trifenyltinhydroxide</t>
  </si>
  <si>
    <t>900-95-8, 639-58-7, 76-87-9</t>
  </si>
  <si>
    <t>vinylchloride</t>
  </si>
  <si>
    <t>75-01-4</t>
  </si>
  <si>
    <t>xylenen</t>
  </si>
  <si>
    <t>1330-20-7</t>
  </si>
  <si>
    <t>atrazine</t>
  </si>
  <si>
    <t>1912-24-9</t>
  </si>
  <si>
    <t>bentazon</t>
  </si>
  <si>
    <t>25057-89-0</t>
  </si>
  <si>
    <t>nonylfenol</t>
  </si>
  <si>
    <t>25154-52-3, 104-40-5, 84852-15-3</t>
  </si>
  <si>
    <t>alachloor</t>
  </si>
  <si>
    <t>15972-60-8</t>
  </si>
  <si>
    <t>chlooralkanen</t>
  </si>
  <si>
    <t>85535-84-8</t>
  </si>
  <si>
    <t>chloorfenvinphos</t>
  </si>
  <si>
    <t>470-90-6</t>
  </si>
  <si>
    <t>chloorpyrifos</t>
  </si>
  <si>
    <t>2921-88-2</t>
  </si>
  <si>
    <t>di(2-ethylhexyl)-ftalaat (DEHP)</t>
  </si>
  <si>
    <t>117-81-7</t>
  </si>
  <si>
    <t>diuron</t>
  </si>
  <si>
    <t>330-54-1</t>
  </si>
  <si>
    <t>gebromeerde difenylethers</t>
  </si>
  <si>
    <t xml:space="preserve">207122-15-4 </t>
  </si>
  <si>
    <t>BDE-154</t>
  </si>
  <si>
    <t>67774-32-7</t>
  </si>
  <si>
    <t>BDE-153</t>
  </si>
  <si>
    <t>189084-64-8</t>
  </si>
  <si>
    <t>BDE-100</t>
  </si>
  <si>
    <t>60348-60-9</t>
  </si>
  <si>
    <t>BDE-99</t>
  </si>
  <si>
    <t>5436-43-1</t>
  </si>
  <si>
    <t>BDE-47</t>
  </si>
  <si>
    <t>41318-75-6</t>
  </si>
  <si>
    <t>BDE-28</t>
  </si>
  <si>
    <t>isoproturon</t>
  </si>
  <si>
    <t>34123-59-6</t>
  </si>
  <si>
    <t>octylfenol</t>
  </si>
  <si>
    <t>1806-26-4, 140-66-9</t>
  </si>
  <si>
    <t>pentachloorbenzeen</t>
  </si>
  <si>
    <t>608-93-5</t>
  </si>
  <si>
    <t>diflufenican</t>
  </si>
  <si>
    <t>83164-33-4</t>
  </si>
  <si>
    <t>flufenacet</t>
  </si>
  <si>
    <t>142459-58-3</t>
  </si>
  <si>
    <t>arseen</t>
  </si>
  <si>
    <t>7440-38-2</t>
  </si>
  <si>
    <t>cadmium</t>
  </si>
  <si>
    <t>worst case: 0,08-0,25 afh van hardheid</t>
  </si>
  <si>
    <t>7440-43-9</t>
  </si>
  <si>
    <t>kwik</t>
  </si>
  <si>
    <t>7439-97-6</t>
  </si>
  <si>
    <t>barium</t>
  </si>
  <si>
    <t>7440-39-3</t>
  </si>
  <si>
    <t>beryllium</t>
  </si>
  <si>
    <t>7440-41-7</t>
  </si>
  <si>
    <t>boor</t>
  </si>
  <si>
    <t>7440-42-8</t>
  </si>
  <si>
    <t>chroom</t>
  </si>
  <si>
    <t>7440-47-3</t>
  </si>
  <si>
    <t>kobalt</t>
  </si>
  <si>
    <t>7440-48-4</t>
  </si>
  <si>
    <t>koper</t>
  </si>
  <si>
    <t>7440-50-8</t>
  </si>
  <si>
    <t>lood</t>
  </si>
  <si>
    <t>7439-92-1</t>
  </si>
  <si>
    <t>molybdeen</t>
  </si>
  <si>
    <t>7439-98-7</t>
  </si>
  <si>
    <t>nikkel</t>
  </si>
  <si>
    <t>7440-02-0</t>
  </si>
  <si>
    <t>seleen</t>
  </si>
  <si>
    <t>7782-49-2</t>
  </si>
  <si>
    <t>thallium</t>
  </si>
  <si>
    <t>7440-28-0</t>
  </si>
  <si>
    <t>tin</t>
  </si>
  <si>
    <t>7440-31-5</t>
  </si>
  <si>
    <t>uranium</t>
  </si>
  <si>
    <t>7440-61-1</t>
  </si>
  <si>
    <t>vanadium</t>
  </si>
  <si>
    <t>7440-62-2</t>
  </si>
  <si>
    <t>zilver</t>
  </si>
  <si>
    <t>zink</t>
  </si>
  <si>
    <t>7440-22-4</t>
  </si>
  <si>
    <t>7440-66-6</t>
  </si>
  <si>
    <t>antimoon</t>
  </si>
  <si>
    <t>7440-36-0</t>
  </si>
  <si>
    <t>(α-α-)dichloortolueen (benzalchloride)</t>
  </si>
  <si>
    <t>(α-)chloortolueen (benzylchloride)</t>
  </si>
  <si>
    <t>tellurium</t>
  </si>
  <si>
    <t>13494-80-9</t>
  </si>
  <si>
    <t>titanium</t>
  </si>
  <si>
    <t>7440-32-6</t>
  </si>
  <si>
    <t>ammoniak</t>
  </si>
  <si>
    <t>7664-41-7</t>
  </si>
  <si>
    <t>nitriet</t>
  </si>
  <si>
    <t>14797-65-0</t>
  </si>
  <si>
    <t>cyanide (totaal)</t>
  </si>
  <si>
    <t>57-12-5</t>
  </si>
  <si>
    <t>fluoride (opgelost)</t>
  </si>
  <si>
    <t>16984-48-8</t>
  </si>
  <si>
    <t>stikstof (totaal)</t>
  </si>
  <si>
    <t>fosfor (totaal)</t>
  </si>
  <si>
    <t>adsorbeerbare organische halogeenverbindingen (AOX)</t>
  </si>
  <si>
    <t>anionische oppervlakteactieve stoffen</t>
  </si>
  <si>
    <t>niet-ionogene en kationische oppervlakteactieve stoffen</t>
  </si>
  <si>
    <t>VLAREM: Bijlage 2.3.1. Basismilieukwaliteitsnormen voor oppervlaktewater</t>
  </si>
  <si>
    <t>(!) VOLGORDE BEHOUDEN</t>
  </si>
  <si>
    <t>α-α-dichloortolueen</t>
  </si>
  <si>
    <t>benzalchloride</t>
  </si>
  <si>
    <t>α-chloortolueen</t>
  </si>
  <si>
    <t>benzylchloride</t>
  </si>
  <si>
    <t>pyrazon</t>
  </si>
  <si>
    <t>chloridazon</t>
  </si>
  <si>
    <t>DDT (p,p')</t>
  </si>
  <si>
    <t>DDT (totaal)</t>
  </si>
  <si>
    <t>difenylethers (gebromeerd)</t>
  </si>
  <si>
    <t>polychloorbifenyl (PBC's)</t>
  </si>
  <si>
    <t>Opgemaakt op 19/10/2020 door Tine Mandonx</t>
  </si>
  <si>
    <t>nee</t>
  </si>
  <si>
    <t>ja</t>
  </si>
  <si>
    <t>misschien</t>
  </si>
  <si>
    <t>dibenzo(a,h)antraceen</t>
  </si>
  <si>
    <r>
      <t>Kjeldahl</t>
    </r>
    <r>
      <rPr>
        <sz val="11"/>
        <color rgb="FFFF0000"/>
        <rFont val="Calibri"/>
        <family val="2"/>
        <scheme val="minor"/>
      </rPr>
      <t>-stikstof</t>
    </r>
  </si>
  <si>
    <t>trichlooracetaldehyde-hydraat</t>
  </si>
  <si>
    <t>Bevat N, P of K</t>
  </si>
  <si>
    <t>Volgnr</t>
  </si>
  <si>
    <t>Brutoformule</t>
  </si>
  <si>
    <t>C6H5Cl2N</t>
  </si>
  <si>
    <t>Molaire massa</t>
  </si>
  <si>
    <t>N</t>
  </si>
  <si>
    <t>P</t>
  </si>
  <si>
    <t>N-effect</t>
  </si>
  <si>
    <t>P-effect</t>
  </si>
  <si>
    <t>C6H3ClN2O4</t>
  </si>
  <si>
    <t>C6H4ClNO2</t>
  </si>
  <si>
    <t>C3Cl3N3</t>
  </si>
  <si>
    <t>C6H5ClN2O2</t>
  </si>
  <si>
    <t>C₁₂H₉ClN₂O₃</t>
  </si>
  <si>
    <t>C₁₄H₂0ClNO₂</t>
  </si>
  <si>
    <t>NH3</t>
  </si>
  <si>
    <t>NO3</t>
  </si>
  <si>
    <t>NO2</t>
  </si>
  <si>
    <t>PO4</t>
  </si>
  <si>
    <t>C₁₂H₁₆N₃O₃PS₂</t>
  </si>
  <si>
    <t>C₈H₁₄ClN₅</t>
  </si>
  <si>
    <t>Rel. N-effect</t>
  </si>
  <si>
    <t>Rel. P-effect</t>
  </si>
  <si>
    <t>C10PN3H12S2O3</t>
  </si>
  <si>
    <t>C₁0H₁₂N₂O₃S</t>
  </si>
  <si>
    <t>C12H12N2</t>
  </si>
  <si>
    <t>C₁₄H₉Cl₂NO₅</t>
  </si>
  <si>
    <t>C₆H₅Cl₂N</t>
  </si>
  <si>
    <t xml:space="preserve"> C₁₂H₁₄Cl₃O₄P</t>
  </si>
  <si>
    <t>C7H6ClNO2</t>
  </si>
  <si>
    <t>C₉H₁₁Cl₃NO₃PS</t>
  </si>
  <si>
    <t>C₁0H₈ClN₃O</t>
  </si>
  <si>
    <t>C14H16ClO5PS</t>
  </si>
  <si>
    <t>CN</t>
  </si>
  <si>
    <t>C₁₁H₁₉N₅S</t>
  </si>
  <si>
    <t>C₂₂H₁₉Cl₂NO₃</t>
  </si>
  <si>
    <t>C₈H₁₉O₃PS₂</t>
  </si>
  <si>
    <t>C12H10Cl2N2</t>
  </si>
  <si>
    <t>C6H3Cl2NO2</t>
  </si>
  <si>
    <t>C₄H₇C₁₂O₄P</t>
  </si>
  <si>
    <t>C4H11N</t>
  </si>
  <si>
    <t>C₁₉H₁₁F₅N₂O₂</t>
  </si>
  <si>
    <t>C₅H₁₂NO₃PS₂</t>
  </si>
  <si>
    <t>C₂H₇N</t>
  </si>
  <si>
    <t>C₈H₁₉O₂PS₃</t>
  </si>
  <si>
    <t>C₉H₁0Cl₂N₂O</t>
  </si>
  <si>
    <t>C₉H₁₂NO₅PS</t>
  </si>
  <si>
    <t>C₁0H₁₅O₃PS₂</t>
  </si>
  <si>
    <t>C₁₄H₁₃F₄N₃O₂S</t>
  </si>
  <si>
    <t>C₁₂H₁₅N₂O₃PS</t>
  </si>
  <si>
    <t>C₁₂H₁₈N₂O</t>
  </si>
  <si>
    <t>C₉H₁0Cl₂N₂O₂</t>
  </si>
  <si>
    <t>C₁0H₁₉O₆PS₂</t>
  </si>
  <si>
    <t>C₂H₈NO₂PS</t>
  </si>
  <si>
    <t>C₇H₁₃O₆P</t>
  </si>
  <si>
    <t>C₉H₁₁ClN₂O₂</t>
  </si>
  <si>
    <t>C₅H₁₂NO₄PS</t>
  </si>
  <si>
    <t>C₆H₁₅O₄PS₂</t>
  </si>
  <si>
    <t>C₁0H₁₄NO₅PS</t>
  </si>
  <si>
    <t>C₈H₁0NO₅PS</t>
  </si>
  <si>
    <t>C₉H₉Cl₂NO</t>
  </si>
  <si>
    <t>C₁₅H₈Cl₂FNO</t>
  </si>
  <si>
    <t>C₇H₁₂ClN₅</t>
  </si>
  <si>
    <t>C₁0H₁₉N₅S</t>
  </si>
  <si>
    <t>C₁₂H₁₆N₃O₃PS</t>
  </si>
  <si>
    <t>C₄H₈Cl₃O₄P</t>
  </si>
  <si>
    <t>C₁₃H₁₆F₃N₃O₄</t>
  </si>
  <si>
    <t>C12H27O4P</t>
  </si>
  <si>
    <t>Kjeldahl-stikstof</t>
  </si>
  <si>
    <t>Opmerking</t>
  </si>
  <si>
    <t>Rel. N-effect (afgerond)</t>
  </si>
  <si>
    <t>Rel. P-effect (afgerond)</t>
  </si>
  <si>
    <t>Eutrofiërend</t>
  </si>
  <si>
    <t>synoniem: chloridazon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</si>
</sst>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0" borderId="1" xfId="0" applyFill="1" applyBorder="1"/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quotePrefix="1" applyAlignment="1">
      <alignment horizontal="right"/>
    </xf>
    <xf numFmtId="0" fontId="0" fillId="0" borderId="2" xfId="0" applyFont="1" applyBorder="1"/>
    <xf numFmtId="0" fontId="0" fillId="0" borderId="3" xfId="0" applyFont="1" applyBorder="1" applyAlignment="1">
      <alignment horizontal="center"/>
    </xf>
    <xf numFmtId="0" fontId="0" fillId="0" borderId="1" xfId="0" applyFont="1" applyBorder="1"/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2" xfId="0" applyBorder="1"/>
    <xf numFmtId="0" fontId="0" fillId="0" borderId="3" xfId="0" applyBorder="1" applyAlignment="1">
      <alignment horizontal="center" wrapText="1"/>
    </xf>
    <xf numFmtId="0" fontId="0" fillId="0" borderId="1" xfId="0" applyBorder="1"/>
    <xf numFmtId="0" fontId="0" fillId="0" borderId="4" xfId="0" applyBorder="1" applyAlignment="1">
      <alignment horizontal="center" wrapText="1"/>
    </xf>
    <xf numFmtId="0" fontId="0" fillId="0" borderId="5" xfId="0" applyBorder="1"/>
    <xf numFmtId="0" fontId="0" fillId="0" borderId="6" xfId="0" applyBorder="1" applyAlignment="1">
      <alignment horizontal="center" wrapText="1"/>
    </xf>
    <xf numFmtId="0" fontId="0" fillId="0" borderId="2" xfId="0" applyFill="1" applyBorder="1"/>
    <xf numFmtId="0" fontId="0" fillId="0" borderId="5" xfId="0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left"/>
    </xf>
    <xf numFmtId="0" fontId="0" fillId="0" borderId="4" xfId="0" applyFill="1" applyBorder="1" applyAlignment="1">
      <alignment horizontal="center" wrapText="1"/>
    </xf>
    <xf numFmtId="0" fontId="0" fillId="0" borderId="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4" xfId="0" applyBorder="1"/>
    <xf numFmtId="0" fontId="0" fillId="0" borderId="5" xfId="0" applyFont="1" applyBorder="1" applyAlignment="1">
      <alignment horizontal="left"/>
    </xf>
    <xf numFmtId="0" fontId="0" fillId="0" borderId="6" xfId="0" applyBorder="1"/>
    <xf numFmtId="0" fontId="0" fillId="0" borderId="0" xfId="0" applyFont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7" xfId="0" applyBorder="1"/>
    <xf numFmtId="0" fontId="0" fillId="0" borderId="0" xfId="0" applyFont="1" applyAlignment="1">
      <alignment horizontal="right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right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3" fillId="0" borderId="1" xfId="0" applyFont="1" applyFill="1" applyBorder="1"/>
    <xf numFmtId="0" fontId="3" fillId="0" borderId="4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3" fillId="0" borderId="2" xfId="0" applyFont="1" applyFill="1" applyBorder="1"/>
    <xf numFmtId="0" fontId="3" fillId="0" borderId="3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quotePrefix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ill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Fill="1"/>
    <xf numFmtId="0" fontId="1" fillId="2" borderId="0" xfId="0" applyFont="1" applyFill="1" applyAlignment="1">
      <alignment horizont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wrapText="1"/>
    </xf>
  </cellXfs>
  <cellStyles count="1">
    <cellStyle name="Standaard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3"/>
  <sheetViews>
    <sheetView tabSelected="1" workbookViewId="0">
      <pane xSplit="4" ySplit="5" topLeftCell="E169" activePane="bottomRight" state="frozen"/>
      <selection pane="topRight" activeCell="E1" sqref="E1"/>
      <selection pane="bottomLeft" activeCell="A6" sqref="A6"/>
      <selection pane="bottomRight" activeCell="K108" sqref="K108"/>
    </sheetView>
  </sheetViews>
  <sheetFormatPr defaultRowHeight="14.4" x14ac:dyDescent="0.3"/>
  <cols>
    <col min="2" max="2" width="40.33203125" customWidth="1"/>
    <col min="3" max="3" width="10" bestFit="1" customWidth="1"/>
    <col min="4" max="4" width="8.33203125" bestFit="1" customWidth="1"/>
    <col min="5" max="5" width="17.88671875" style="5" bestFit="1" customWidth="1"/>
    <col min="6" max="6" width="12.33203125" bestFit="1" customWidth="1"/>
    <col min="7" max="7" width="13.6640625" style="9" customWidth="1"/>
    <col min="8" max="9" width="3.6640625" style="9" customWidth="1"/>
    <col min="10" max="10" width="11.88671875" style="9" customWidth="1"/>
    <col min="11" max="11" width="8.44140625" style="9" customWidth="1"/>
    <col min="12" max="12" width="8.6640625" style="9" customWidth="1"/>
    <col min="13" max="13" width="12.33203125" style="9" bestFit="1" customWidth="1"/>
    <col min="14" max="14" width="12" style="9" bestFit="1" customWidth="1"/>
    <col min="15" max="16" width="12" style="9" customWidth="1"/>
  </cols>
  <sheetData>
    <row r="1" spans="1:16" ht="15" x14ac:dyDescent="0.25">
      <c r="B1" s="91" t="s">
        <v>465</v>
      </c>
    </row>
    <row r="2" spans="1:16" ht="15" x14ac:dyDescent="0.25">
      <c r="B2" s="91" t="s">
        <v>453</v>
      </c>
    </row>
    <row r="3" spans="1:16" ht="15" x14ac:dyDescent="0.25">
      <c r="B3" s="92" t="s">
        <v>454</v>
      </c>
    </row>
    <row r="4" spans="1:16" ht="15" x14ac:dyDescent="0.25">
      <c r="G4"/>
      <c r="H4"/>
      <c r="I4"/>
      <c r="J4"/>
      <c r="K4"/>
      <c r="L4"/>
      <c r="M4"/>
      <c r="N4"/>
      <c r="O4"/>
      <c r="P4"/>
    </row>
    <row r="5" spans="1:16" ht="28.8" x14ac:dyDescent="0.3">
      <c r="A5" t="s">
        <v>473</v>
      </c>
      <c r="B5" s="2" t="s">
        <v>0</v>
      </c>
      <c r="C5" s="3" t="s">
        <v>1</v>
      </c>
      <c r="D5" s="4" t="s">
        <v>2</v>
      </c>
      <c r="E5" s="93" t="s">
        <v>544</v>
      </c>
      <c r="F5" s="91" t="s">
        <v>472</v>
      </c>
      <c r="G5" s="91" t="s">
        <v>474</v>
      </c>
      <c r="H5" s="91" t="s">
        <v>477</v>
      </c>
      <c r="I5" s="91" t="s">
        <v>478</v>
      </c>
      <c r="J5" s="91" t="s">
        <v>476</v>
      </c>
      <c r="K5" s="91" t="s">
        <v>479</v>
      </c>
      <c r="L5" s="91" t="s">
        <v>480</v>
      </c>
      <c r="M5" s="91" t="s">
        <v>493</v>
      </c>
      <c r="N5" s="91" t="s">
        <v>494</v>
      </c>
      <c r="O5" s="95" t="s">
        <v>542</v>
      </c>
      <c r="P5" s="95" t="s">
        <v>543</v>
      </c>
    </row>
    <row r="6" spans="1:16" x14ac:dyDescent="0.3">
      <c r="A6">
        <v>1</v>
      </c>
      <c r="B6" s="89" t="s">
        <v>457</v>
      </c>
      <c r="C6" s="89">
        <v>1</v>
      </c>
      <c r="D6" s="90" t="s">
        <v>10</v>
      </c>
      <c r="E6" s="6" t="s">
        <v>466</v>
      </c>
      <c r="F6" t="s">
        <v>466</v>
      </c>
    </row>
    <row r="7" spans="1:16" x14ac:dyDescent="0.3">
      <c r="A7">
        <v>2</v>
      </c>
      <c r="B7" s="89" t="s">
        <v>455</v>
      </c>
      <c r="C7" s="89">
        <v>5</v>
      </c>
      <c r="D7" s="90" t="s">
        <v>10</v>
      </c>
      <c r="E7" s="6" t="s">
        <v>466</v>
      </c>
      <c r="F7" t="s">
        <v>466</v>
      </c>
    </row>
    <row r="8" spans="1:16" x14ac:dyDescent="0.3">
      <c r="A8">
        <v>3</v>
      </c>
      <c r="B8" t="s">
        <v>109</v>
      </c>
      <c r="C8" s="10">
        <v>20</v>
      </c>
      <c r="D8" s="1" t="s">
        <v>10</v>
      </c>
      <c r="E8" s="6" t="s">
        <v>466</v>
      </c>
      <c r="F8" t="s">
        <v>466</v>
      </c>
    </row>
    <row r="9" spans="1:16" x14ac:dyDescent="0.3">
      <c r="A9">
        <v>4</v>
      </c>
      <c r="B9" s="9" t="s">
        <v>107</v>
      </c>
      <c r="C9">
        <v>1</v>
      </c>
      <c r="D9" s="1" t="s">
        <v>10</v>
      </c>
      <c r="E9" s="6" t="s">
        <v>466</v>
      </c>
      <c r="F9" t="s">
        <v>466</v>
      </c>
    </row>
    <row r="10" spans="1:16" x14ac:dyDescent="0.3">
      <c r="A10">
        <v>5</v>
      </c>
      <c r="B10" s="9" t="s">
        <v>110</v>
      </c>
      <c r="C10" s="10">
        <v>3</v>
      </c>
      <c r="D10" s="1" t="s">
        <v>10</v>
      </c>
      <c r="E10" s="6" t="s">
        <v>466</v>
      </c>
      <c r="F10" t="s">
        <v>466</v>
      </c>
    </row>
    <row r="11" spans="1:16" x14ac:dyDescent="0.3">
      <c r="A11">
        <v>6</v>
      </c>
      <c r="B11" s="9" t="s">
        <v>125</v>
      </c>
      <c r="C11" s="10">
        <v>0.2</v>
      </c>
      <c r="D11" s="1" t="s">
        <v>10</v>
      </c>
      <c r="E11" s="6" t="s">
        <v>466</v>
      </c>
      <c r="F11" t="s">
        <v>467</v>
      </c>
      <c r="G11" s="9" t="s">
        <v>475</v>
      </c>
      <c r="H11" s="9">
        <v>1</v>
      </c>
      <c r="I11" s="9">
        <v>0</v>
      </c>
      <c r="J11" s="9">
        <v>162.01660000000001</v>
      </c>
      <c r="K11" s="9">
        <f>+H11*15/J11*C11/1000</f>
        <v>1.8516621136352693E-5</v>
      </c>
      <c r="L11" s="9">
        <f>+I11*35/J11*C11/1000</f>
        <v>0</v>
      </c>
      <c r="M11" s="9">
        <f>+K11/0.04</f>
        <v>4.6291552840881729E-4</v>
      </c>
      <c r="N11" s="9">
        <f>+L11/0.004</f>
        <v>0</v>
      </c>
      <c r="O11" s="9">
        <f>IF(M11=0,0, IF(+ROUNDDOWN(LOG10(M11/POWER(10,+ROUNDDOWN(LOG10(M11),0))),0)&gt;=1,ROUND(+D6/POWER(10,+ROUNDDOWN(LOG10(M11),0)),1)*POWER(10,+ROUNDDOWN(LOG10(M11),0)),ROUND(+M11/POWER(10,+ROUNDDOWN(LOG10(M11),0)),1)*POWER(10,+ROUNDDOWN(LOG10(M11),0))))</f>
        <v>5.0000000000000001E-4</v>
      </c>
      <c r="P11" s="9">
        <f>IF(N11 = 0,0, IF(ROUNDDOWN(LOG10(N11/POWER(10,+ROUNDDOWN(LOG10(N11),0))),0)&gt;=1,ROUND(+E6/POWER(10,+ROUNDDOWN(LOG10(N11),0)),1)*POWER(10,+ROUNDDOWN(LOG10(N11),0)),ROUND(+N11/POWER(10,+ROUNDDOWN(LOG10(N11),0)),1)*POWER(10,+ROUNDDOWN(LOG10(N11),0))))</f>
        <v>0</v>
      </c>
    </row>
    <row r="12" spans="1:16" x14ac:dyDescent="0.3">
      <c r="A12">
        <v>7</v>
      </c>
      <c r="B12" s="9" t="s">
        <v>206</v>
      </c>
      <c r="C12" s="10">
        <v>0.02</v>
      </c>
      <c r="D12" s="1" t="s">
        <v>10</v>
      </c>
      <c r="E12" s="6" t="s">
        <v>466</v>
      </c>
      <c r="F12" t="s">
        <v>466</v>
      </c>
    </row>
    <row r="13" spans="1:16" x14ac:dyDescent="0.3">
      <c r="A13">
        <v>8</v>
      </c>
      <c r="B13" s="9" t="s">
        <v>329</v>
      </c>
      <c r="C13" s="10">
        <v>6</v>
      </c>
      <c r="D13" s="1" t="s">
        <v>10</v>
      </c>
      <c r="E13" s="6" t="s">
        <v>466</v>
      </c>
      <c r="F13" t="s">
        <v>466</v>
      </c>
    </row>
    <row r="14" spans="1:16" x14ac:dyDescent="0.3">
      <c r="A14">
        <v>9</v>
      </c>
      <c r="B14" s="9" t="s">
        <v>186</v>
      </c>
      <c r="C14" s="10">
        <v>10</v>
      </c>
      <c r="D14" s="1" t="s">
        <v>10</v>
      </c>
      <c r="E14" s="6" t="s">
        <v>466</v>
      </c>
      <c r="F14" t="s">
        <v>466</v>
      </c>
    </row>
    <row r="15" spans="1:16" x14ac:dyDescent="0.3">
      <c r="A15">
        <v>10</v>
      </c>
      <c r="B15" s="9" t="s">
        <v>64</v>
      </c>
      <c r="C15" s="10">
        <v>5</v>
      </c>
      <c r="D15" s="1" t="s">
        <v>10</v>
      </c>
      <c r="E15" s="6" t="s">
        <v>466</v>
      </c>
      <c r="F15" t="s">
        <v>467</v>
      </c>
      <c r="G15" s="9" t="s">
        <v>481</v>
      </c>
      <c r="H15" s="9">
        <v>2</v>
      </c>
      <c r="I15" s="9">
        <v>0</v>
      </c>
      <c r="J15" s="9">
        <v>202.55199999999999</v>
      </c>
      <c r="K15" s="9">
        <f>+H15*15/J15*C15/1000</f>
        <v>7.4055057466724595E-4</v>
      </c>
      <c r="L15" s="9">
        <f>+I15*35/J15*C15/1000</f>
        <v>0</v>
      </c>
      <c r="M15" s="9">
        <f>+K15/0.04</f>
        <v>1.8513764366681149E-2</v>
      </c>
      <c r="N15" s="9">
        <f>+L15/0.004</f>
        <v>0</v>
      </c>
      <c r="O15" s="9">
        <f>IF(+ROUNDDOWN(LOG10(M15/POWER(10,+ROUNDDOWN(LOG10(M15),0))),0)&gt;=1,ROUND(+D10/POWER(10,+ROUNDDOWN(LOG10(M15),0)),1)*POWER(10,+ROUNDDOWN(LOG10(M15),0)),ROUND(+M15/POWER(10,+ROUNDDOWN(LOG10(M15),0)),1)*POWER(10,+ROUNDDOWN(LOG10(M15),0)))</f>
        <v>2.0000000000000004E-2</v>
      </c>
      <c r="P15" s="9">
        <f>IF(N15 = 0,0, IF(ROUNDDOWN(LOG10(N15/POWER(10,+ROUNDDOWN(LOG10(N15),0))),0)&gt;=1,ROUND(+E10/POWER(10,+ROUNDDOWN(LOG10(N15),0)),1)*POWER(10,+ROUNDDOWN(LOG10(N15),0)),ROUND(+N15/POWER(10,+ROUNDDOWN(LOG10(N15),0)),1)*POWER(10,+ROUNDDOWN(LOG10(N15),0))))</f>
        <v>0</v>
      </c>
    </row>
    <row r="16" spans="1:16" x14ac:dyDescent="0.3">
      <c r="A16">
        <v>11</v>
      </c>
      <c r="B16" t="s">
        <v>106</v>
      </c>
      <c r="C16" s="16">
        <v>3</v>
      </c>
      <c r="D16" s="17" t="s">
        <v>10</v>
      </c>
      <c r="E16" s="6" t="s">
        <v>466</v>
      </c>
      <c r="F16" t="s">
        <v>467</v>
      </c>
      <c r="G16" s="9" t="s">
        <v>482</v>
      </c>
      <c r="H16" s="9">
        <v>1</v>
      </c>
      <c r="I16" s="9">
        <v>0</v>
      </c>
      <c r="J16" s="9">
        <v>157.554</v>
      </c>
      <c r="K16" s="9">
        <f>+H16*15/J16*C16/1000</f>
        <v>2.8561636010510685E-4</v>
      </c>
      <c r="L16" s="9">
        <f>+I16*35/J16*C16/1000</f>
        <v>0</v>
      </c>
      <c r="M16" s="9">
        <f>+K16/0.04</f>
        <v>7.140409002627671E-3</v>
      </c>
      <c r="N16" s="9">
        <f>+L16/0.004</f>
        <v>0</v>
      </c>
      <c r="O16" s="9">
        <f>IF(+ROUNDDOWN(LOG10(M16/POWER(10,+ROUNDDOWN(LOG10(M16),0))),0)&gt;=1,ROUND(+D11/POWER(10,+ROUNDDOWN(LOG10(M16),0)),1)*POWER(10,+ROUNDDOWN(LOG10(M16),0)),ROUND(+M16/POWER(10,+ROUNDDOWN(LOG10(M16),0)),1)*POWER(10,+ROUNDDOWN(LOG10(M16),0)))</f>
        <v>6.9999999999999993E-3</v>
      </c>
      <c r="P16" s="9">
        <f>IF(N16 = 0,0, IF(ROUNDDOWN(LOG10(N16/POWER(10,+ROUNDDOWN(LOG10(N16),0))),0)&gt;=1,ROUND(+E11/POWER(10,+ROUNDDOWN(LOG10(N16),0)),1)*POWER(10,+ROUNDDOWN(LOG10(N16),0)),ROUND(+N16/POWER(10,+ROUNDDOWN(LOG10(N16),0)),1)*POWER(10,+ROUNDDOWN(LOG10(N16),0))))</f>
        <v>0</v>
      </c>
    </row>
    <row r="17" spans="1:14" x14ac:dyDescent="0.3">
      <c r="A17">
        <v>12</v>
      </c>
      <c r="B17" s="48" t="s">
        <v>149</v>
      </c>
      <c r="C17" s="10">
        <v>100</v>
      </c>
      <c r="D17" s="1" t="s">
        <v>10</v>
      </c>
      <c r="E17" s="6" t="s">
        <v>466</v>
      </c>
      <c r="F17" t="s">
        <v>466</v>
      </c>
      <c r="G17"/>
      <c r="H17"/>
      <c r="I17"/>
      <c r="J17"/>
      <c r="K17"/>
      <c r="L17"/>
      <c r="M17"/>
      <c r="N17"/>
    </row>
    <row r="18" spans="1:14" x14ac:dyDescent="0.3">
      <c r="A18">
        <v>13</v>
      </c>
      <c r="B18" s="48" t="s">
        <v>153</v>
      </c>
      <c r="C18" s="10">
        <v>50</v>
      </c>
      <c r="D18" s="1" t="s">
        <v>10</v>
      </c>
      <c r="E18" s="6" t="s">
        <v>466</v>
      </c>
      <c r="F18" t="s">
        <v>466</v>
      </c>
      <c r="G18"/>
      <c r="H18"/>
      <c r="I18"/>
      <c r="J18"/>
      <c r="K18"/>
      <c r="L18"/>
      <c r="M18"/>
      <c r="N18"/>
    </row>
    <row r="19" spans="1:14" x14ac:dyDescent="0.3">
      <c r="A19">
        <v>14</v>
      </c>
      <c r="B19" s="48" t="s">
        <v>323</v>
      </c>
      <c r="C19" s="10">
        <v>20</v>
      </c>
      <c r="D19" s="1" t="s">
        <v>10</v>
      </c>
      <c r="E19" s="6" t="s">
        <v>466</v>
      </c>
      <c r="F19" t="s">
        <v>466</v>
      </c>
      <c r="G19"/>
      <c r="H19"/>
      <c r="I19"/>
      <c r="J19"/>
      <c r="K19"/>
      <c r="L19"/>
      <c r="M19"/>
      <c r="N19"/>
    </row>
    <row r="20" spans="1:14" x14ac:dyDescent="0.3">
      <c r="A20">
        <v>15</v>
      </c>
      <c r="B20" s="48" t="s">
        <v>325</v>
      </c>
      <c r="C20" s="10">
        <v>20</v>
      </c>
      <c r="D20" s="1" t="s">
        <v>10</v>
      </c>
      <c r="E20" s="6" t="s">
        <v>466</v>
      </c>
      <c r="F20" t="s">
        <v>466</v>
      </c>
      <c r="G20"/>
      <c r="H20"/>
      <c r="I20"/>
      <c r="J20"/>
      <c r="K20"/>
      <c r="L20"/>
      <c r="M20"/>
      <c r="N20"/>
    </row>
    <row r="21" spans="1:14" x14ac:dyDescent="0.3">
      <c r="A21">
        <v>16</v>
      </c>
      <c r="B21" s="48" t="s">
        <v>342</v>
      </c>
      <c r="C21" s="10">
        <v>7</v>
      </c>
      <c r="D21" s="1" t="s">
        <v>10</v>
      </c>
      <c r="E21" s="6" t="s">
        <v>466</v>
      </c>
      <c r="F21" t="s">
        <v>466</v>
      </c>
      <c r="G21"/>
      <c r="H21"/>
      <c r="I21"/>
      <c r="J21"/>
      <c r="K21"/>
      <c r="L21"/>
      <c r="M21"/>
      <c r="N21"/>
    </row>
    <row r="22" spans="1:14" x14ac:dyDescent="0.3">
      <c r="A22">
        <v>17</v>
      </c>
      <c r="B22" t="s">
        <v>305</v>
      </c>
      <c r="C22">
        <v>100</v>
      </c>
      <c r="D22" s="1" t="s">
        <v>10</v>
      </c>
      <c r="E22" s="6" t="s">
        <v>466</v>
      </c>
      <c r="F22" t="s">
        <v>466</v>
      </c>
      <c r="G22"/>
      <c r="H22"/>
      <c r="I22"/>
      <c r="J22"/>
      <c r="K22"/>
      <c r="L22"/>
      <c r="M22"/>
      <c r="N22"/>
    </row>
    <row r="23" spans="1:14" x14ac:dyDescent="0.3">
      <c r="A23">
        <v>18</v>
      </c>
      <c r="B23" t="s">
        <v>122</v>
      </c>
      <c r="C23">
        <v>3.0000000000000001E-3</v>
      </c>
      <c r="D23" s="1" t="s">
        <v>10</v>
      </c>
      <c r="E23" s="6" t="s">
        <v>466</v>
      </c>
      <c r="F23" t="s">
        <v>466</v>
      </c>
      <c r="G23"/>
      <c r="H23"/>
      <c r="I23"/>
      <c r="J23"/>
      <c r="K23"/>
      <c r="L23"/>
      <c r="M23"/>
      <c r="N23"/>
    </row>
    <row r="24" spans="1:14" x14ac:dyDescent="0.3">
      <c r="A24">
        <v>19</v>
      </c>
      <c r="B24" t="s">
        <v>151</v>
      </c>
      <c r="C24">
        <v>10</v>
      </c>
      <c r="D24" s="1" t="s">
        <v>10</v>
      </c>
      <c r="E24" s="6" t="s">
        <v>466</v>
      </c>
      <c r="F24" t="s">
        <v>466</v>
      </c>
      <c r="G24"/>
      <c r="H24"/>
      <c r="I24"/>
      <c r="J24"/>
      <c r="K24"/>
      <c r="L24"/>
      <c r="M24"/>
      <c r="N24"/>
    </row>
    <row r="25" spans="1:14" x14ac:dyDescent="0.3">
      <c r="A25">
        <v>20</v>
      </c>
      <c r="B25" t="s">
        <v>155</v>
      </c>
      <c r="C25">
        <v>10</v>
      </c>
      <c r="D25" s="1" t="s">
        <v>10</v>
      </c>
      <c r="E25" s="6" t="s">
        <v>466</v>
      </c>
      <c r="F25" t="s">
        <v>466</v>
      </c>
      <c r="G25"/>
      <c r="H25"/>
      <c r="I25"/>
      <c r="J25"/>
      <c r="K25"/>
      <c r="L25"/>
      <c r="M25"/>
      <c r="N25"/>
    </row>
    <row r="26" spans="1:14" x14ac:dyDescent="0.3">
      <c r="A26">
        <v>21</v>
      </c>
      <c r="B26" t="s">
        <v>161</v>
      </c>
      <c r="C26">
        <v>400</v>
      </c>
      <c r="D26" s="1" t="s">
        <v>10</v>
      </c>
      <c r="E26" s="6" t="s">
        <v>466</v>
      </c>
      <c r="F26" t="s">
        <v>466</v>
      </c>
      <c r="G26"/>
      <c r="H26"/>
      <c r="I26"/>
      <c r="J26"/>
      <c r="K26"/>
      <c r="L26"/>
      <c r="M26"/>
      <c r="N26"/>
    </row>
    <row r="27" spans="1:14" x14ac:dyDescent="0.3">
      <c r="A27">
        <v>22</v>
      </c>
      <c r="B27" t="s">
        <v>303</v>
      </c>
      <c r="C27">
        <v>9</v>
      </c>
      <c r="D27" s="1" t="s">
        <v>10</v>
      </c>
      <c r="E27" s="6" t="s">
        <v>466</v>
      </c>
      <c r="F27" t="s">
        <v>466</v>
      </c>
      <c r="G27"/>
      <c r="H27"/>
      <c r="I27"/>
      <c r="J27"/>
      <c r="K27"/>
      <c r="L27"/>
      <c r="M27"/>
      <c r="N27"/>
    </row>
    <row r="28" spans="1:14" x14ac:dyDescent="0.3">
      <c r="A28">
        <v>23</v>
      </c>
      <c r="B28" t="s">
        <v>163</v>
      </c>
      <c r="C28">
        <v>100</v>
      </c>
      <c r="D28" s="1" t="s">
        <v>10</v>
      </c>
      <c r="E28" s="6" t="s">
        <v>466</v>
      </c>
      <c r="F28" t="s">
        <v>466</v>
      </c>
      <c r="G28"/>
      <c r="H28"/>
      <c r="I28"/>
      <c r="J28"/>
      <c r="K28"/>
      <c r="L28"/>
      <c r="M28"/>
      <c r="N28"/>
    </row>
    <row r="29" spans="1:14" x14ac:dyDescent="0.3">
      <c r="A29">
        <v>24</v>
      </c>
      <c r="B29" t="s">
        <v>165</v>
      </c>
      <c r="C29">
        <v>2</v>
      </c>
      <c r="D29" s="1" t="s">
        <v>10</v>
      </c>
      <c r="E29" s="6" t="s">
        <v>466</v>
      </c>
      <c r="F29" t="s">
        <v>466</v>
      </c>
      <c r="G29"/>
      <c r="H29"/>
      <c r="I29"/>
      <c r="J29"/>
      <c r="K29"/>
      <c r="L29"/>
      <c r="M29"/>
      <c r="N29"/>
    </row>
    <row r="30" spans="1:14" x14ac:dyDescent="0.3">
      <c r="A30">
        <v>25</v>
      </c>
      <c r="B30" t="s">
        <v>138</v>
      </c>
      <c r="C30">
        <v>20</v>
      </c>
      <c r="D30" s="1" t="s">
        <v>10</v>
      </c>
      <c r="E30" s="6" t="s">
        <v>466</v>
      </c>
      <c r="F30" t="s">
        <v>466</v>
      </c>
      <c r="G30"/>
      <c r="H30"/>
      <c r="I30"/>
      <c r="J30"/>
      <c r="K30"/>
      <c r="L30"/>
      <c r="M30"/>
      <c r="N30"/>
    </row>
    <row r="31" spans="1:14" x14ac:dyDescent="0.3">
      <c r="A31">
        <v>26</v>
      </c>
      <c r="B31" t="s">
        <v>321</v>
      </c>
      <c r="C31">
        <v>0.4</v>
      </c>
      <c r="D31" s="1" t="s">
        <v>10</v>
      </c>
      <c r="E31" s="6" t="s">
        <v>466</v>
      </c>
      <c r="F31" t="s">
        <v>466</v>
      </c>
      <c r="G31"/>
      <c r="H31"/>
      <c r="I31"/>
      <c r="J31"/>
      <c r="K31"/>
      <c r="L31"/>
      <c r="M31"/>
      <c r="N31"/>
    </row>
    <row r="32" spans="1:14" x14ac:dyDescent="0.3">
      <c r="A32">
        <v>27</v>
      </c>
      <c r="B32" t="s">
        <v>12</v>
      </c>
      <c r="C32">
        <v>10</v>
      </c>
      <c r="D32" s="1" t="s">
        <v>10</v>
      </c>
      <c r="E32" s="6" t="s">
        <v>466</v>
      </c>
      <c r="F32" t="s">
        <v>466</v>
      </c>
      <c r="G32"/>
      <c r="H32"/>
      <c r="I32"/>
      <c r="J32"/>
      <c r="K32"/>
      <c r="L32"/>
      <c r="M32"/>
      <c r="N32"/>
    </row>
    <row r="33" spans="1:16" x14ac:dyDescent="0.3">
      <c r="A33">
        <v>28</v>
      </c>
      <c r="B33" s="12" t="s">
        <v>92</v>
      </c>
      <c r="C33" s="10">
        <v>10</v>
      </c>
      <c r="D33" s="1" t="s">
        <v>10</v>
      </c>
      <c r="E33" s="6" t="s">
        <v>466</v>
      </c>
      <c r="F33" t="s">
        <v>466</v>
      </c>
    </row>
    <row r="34" spans="1:16" x14ac:dyDescent="0.3">
      <c r="A34">
        <v>29</v>
      </c>
      <c r="B34" t="s">
        <v>66</v>
      </c>
      <c r="C34">
        <v>30</v>
      </c>
      <c r="D34" s="1" t="s">
        <v>10</v>
      </c>
      <c r="E34" s="6" t="s">
        <v>466</v>
      </c>
      <c r="F34" t="s">
        <v>466</v>
      </c>
    </row>
    <row r="35" spans="1:16" x14ac:dyDescent="0.3">
      <c r="A35">
        <v>30</v>
      </c>
      <c r="B35" t="s">
        <v>167</v>
      </c>
      <c r="C35" s="16">
        <v>2</v>
      </c>
      <c r="D35" s="17" t="s">
        <v>10</v>
      </c>
      <c r="E35" s="6" t="s">
        <v>466</v>
      </c>
      <c r="F35" t="s">
        <v>466</v>
      </c>
    </row>
    <row r="36" spans="1:16" x14ac:dyDescent="0.3">
      <c r="A36">
        <v>31</v>
      </c>
      <c r="B36" t="s">
        <v>159</v>
      </c>
      <c r="C36" s="16">
        <v>2</v>
      </c>
      <c r="D36" s="17" t="s">
        <v>10</v>
      </c>
      <c r="E36" s="6" t="s">
        <v>466</v>
      </c>
      <c r="F36" t="s">
        <v>466</v>
      </c>
    </row>
    <row r="37" spans="1:16" x14ac:dyDescent="0.3">
      <c r="A37">
        <v>32</v>
      </c>
      <c r="B37" s="89" t="s">
        <v>297</v>
      </c>
      <c r="C37" s="89">
        <v>20</v>
      </c>
      <c r="D37" s="90" t="s">
        <v>10</v>
      </c>
      <c r="E37" s="6" t="s">
        <v>466</v>
      </c>
      <c r="F37" t="s">
        <v>466</v>
      </c>
    </row>
    <row r="38" spans="1:16" x14ac:dyDescent="0.3">
      <c r="A38">
        <v>33</v>
      </c>
      <c r="B38" s="89" t="s">
        <v>298</v>
      </c>
      <c r="C38" s="89">
        <v>2</v>
      </c>
      <c r="D38" s="90" t="s">
        <v>10</v>
      </c>
      <c r="E38" s="6" t="s">
        <v>466</v>
      </c>
      <c r="F38" t="s">
        <v>466</v>
      </c>
    </row>
    <row r="39" spans="1:16" x14ac:dyDescent="0.3">
      <c r="A39">
        <v>34</v>
      </c>
      <c r="B39" t="s">
        <v>113</v>
      </c>
      <c r="C39" s="10">
        <v>0.1</v>
      </c>
      <c r="D39" s="1" t="s">
        <v>10</v>
      </c>
      <c r="E39" s="6" t="s">
        <v>466</v>
      </c>
      <c r="F39" t="s">
        <v>467</v>
      </c>
      <c r="G39" s="9" t="s">
        <v>483</v>
      </c>
      <c r="H39" s="9">
        <v>3</v>
      </c>
      <c r="I39" s="9">
        <v>0</v>
      </c>
      <c r="J39" s="9">
        <v>184.41</v>
      </c>
      <c r="K39" s="9">
        <f>+H39*15/J39*C39/1000</f>
        <v>2.4402147388970231E-5</v>
      </c>
      <c r="L39" s="9">
        <f>+I39*35/J39*C39/1000</f>
        <v>0</v>
      </c>
      <c r="M39" s="9">
        <f>+K39/0.04</f>
        <v>6.1005368472425575E-4</v>
      </c>
      <c r="N39" s="9">
        <f>+L39/0.004</f>
        <v>0</v>
      </c>
      <c r="O39" s="9">
        <f>IF(+ROUNDDOWN(LOG10(M39/POWER(10,+ROUNDDOWN(LOG10(M39),0))),0)&gt;=1,ROUND(+D34/POWER(10,+ROUNDDOWN(LOG10(M39),0)),1)*POWER(10,+ROUNDDOWN(LOG10(M39),0)),ROUND(+M39/POWER(10,+ROUNDDOWN(LOG10(M39),0)),1)*POWER(10,+ROUNDDOWN(LOG10(M39),0)))</f>
        <v>5.9999999999999995E-4</v>
      </c>
      <c r="P39" s="9">
        <f>IF(N39 = 0,0, IF(ROUNDDOWN(LOG10(N39/POWER(10,+ROUNDDOWN(LOG10(N39),0))),0)&gt;=1,ROUND(+E34/POWER(10,+ROUNDDOWN(LOG10(N39),0)),1)*POWER(10,+ROUNDDOWN(LOG10(N39),0)),ROUND(+N39/POWER(10,+ROUNDDOWN(LOG10(N39),0)),1)*POWER(10,+ROUNDDOWN(LOG10(N39),0))))</f>
        <v>0</v>
      </c>
    </row>
    <row r="40" spans="1:16" x14ac:dyDescent="0.3">
      <c r="A40">
        <v>35</v>
      </c>
      <c r="B40" s="14" t="s">
        <v>94</v>
      </c>
      <c r="C40" s="10">
        <v>3</v>
      </c>
      <c r="D40" s="1" t="s">
        <v>10</v>
      </c>
      <c r="E40" s="6" t="s">
        <v>466</v>
      </c>
      <c r="F40" t="s">
        <v>466</v>
      </c>
    </row>
    <row r="41" spans="1:16" x14ac:dyDescent="0.3">
      <c r="A41">
        <v>36</v>
      </c>
      <c r="B41" t="s">
        <v>76</v>
      </c>
      <c r="C41">
        <v>2</v>
      </c>
      <c r="D41" s="1" t="s">
        <v>10</v>
      </c>
      <c r="E41" s="6" t="s">
        <v>466</v>
      </c>
      <c r="F41" t="s">
        <v>467</v>
      </c>
      <c r="G41" s="9" t="s">
        <v>484</v>
      </c>
      <c r="H41" s="9">
        <v>2</v>
      </c>
      <c r="I41" s="9">
        <v>0</v>
      </c>
      <c r="J41" s="9">
        <v>172.57</v>
      </c>
      <c r="K41" s="9">
        <f>+H41*15/J41*C41/1000</f>
        <v>3.4768499739236251E-4</v>
      </c>
      <c r="L41" s="9">
        <f>+I41*35/J41*C41/1000</f>
        <v>0</v>
      </c>
      <c r="M41" s="9">
        <f>+K41/0.04</f>
        <v>8.6921249348090625E-3</v>
      </c>
      <c r="N41" s="9">
        <f>+L41/0.004</f>
        <v>0</v>
      </c>
      <c r="O41" s="9">
        <f>IF(+ROUNDDOWN(LOG10(M41/POWER(10,+ROUNDDOWN(LOG10(M41),0))),0)&gt;=1,ROUND(+D36/POWER(10,+ROUNDDOWN(LOG10(M41),0)),1)*POWER(10,+ROUNDDOWN(LOG10(M41),0)),ROUND(+M41/POWER(10,+ROUNDDOWN(LOG10(M41),0)),1)*POWER(10,+ROUNDDOWN(LOG10(M41),0)))</f>
        <v>9.0000000000000011E-3</v>
      </c>
      <c r="P41" s="9">
        <f>IF(N41 = 0,0, IF(ROUNDDOWN(LOG10(N41/POWER(10,+ROUNDDOWN(LOG10(N41),0))),0)&gt;=1,ROUND(+E36/POWER(10,+ROUNDDOWN(LOG10(N41),0)),1)*POWER(10,+ROUNDDOWN(LOG10(N41),0)),ROUND(+N41/POWER(10,+ROUNDDOWN(LOG10(N41),0)),1)*POWER(10,+ROUNDDOWN(LOG10(N41),0))))</f>
        <v>0</v>
      </c>
    </row>
    <row r="42" spans="1:16" x14ac:dyDescent="0.3">
      <c r="A42">
        <v>37</v>
      </c>
      <c r="B42" t="s">
        <v>70</v>
      </c>
      <c r="C42">
        <v>9</v>
      </c>
      <c r="D42" s="1" t="s">
        <v>10</v>
      </c>
      <c r="E42" s="6" t="s">
        <v>466</v>
      </c>
      <c r="F42" t="s">
        <v>466</v>
      </c>
    </row>
    <row r="43" spans="1:16" x14ac:dyDescent="0.3">
      <c r="A43">
        <v>38</v>
      </c>
      <c r="B43" s="9" t="s">
        <v>246</v>
      </c>
      <c r="C43" s="10">
        <v>0.06</v>
      </c>
      <c r="D43" s="1" t="s">
        <v>10</v>
      </c>
      <c r="E43" s="6" t="s">
        <v>466</v>
      </c>
      <c r="F43" t="s">
        <v>466</v>
      </c>
    </row>
    <row r="44" spans="1:16" x14ac:dyDescent="0.3">
      <c r="A44">
        <v>39</v>
      </c>
      <c r="B44" s="9" t="s">
        <v>256</v>
      </c>
      <c r="C44" s="10">
        <v>4</v>
      </c>
      <c r="D44" s="1" t="s">
        <v>10</v>
      </c>
      <c r="E44" s="6" t="s">
        <v>466</v>
      </c>
      <c r="F44" t="s">
        <v>466</v>
      </c>
    </row>
    <row r="45" spans="1:16" x14ac:dyDescent="0.3">
      <c r="A45">
        <v>40</v>
      </c>
      <c r="B45" t="s">
        <v>39</v>
      </c>
      <c r="C45">
        <v>0.12</v>
      </c>
      <c r="D45" s="1" t="s">
        <v>10</v>
      </c>
      <c r="E45" s="6" t="s">
        <v>466</v>
      </c>
      <c r="F45" t="s">
        <v>467</v>
      </c>
      <c r="G45" s="9" t="s">
        <v>485</v>
      </c>
      <c r="H45" s="9">
        <v>2</v>
      </c>
      <c r="I45" s="9">
        <v>0</v>
      </c>
      <c r="J45" s="9">
        <v>264.66000000000003</v>
      </c>
      <c r="K45" s="9">
        <f>+H45*15/J45*C45/1000</f>
        <v>1.3602357742008613E-5</v>
      </c>
      <c r="L45" s="9">
        <f>+I45*35/J45*C45/1000</f>
        <v>0</v>
      </c>
      <c r="M45" s="9">
        <f>+K45/0.04</f>
        <v>3.400589435502153E-4</v>
      </c>
      <c r="N45" s="9">
        <f>+L45/0.004</f>
        <v>0</v>
      </c>
      <c r="O45" s="9">
        <f>IF(+ROUNDDOWN(LOG10(M45/POWER(10,+ROUNDDOWN(LOG10(M45),0))),0)&gt;=1,ROUND(+D40/POWER(10,+ROUNDDOWN(LOG10(M45),0)),1)*POWER(10,+ROUNDDOWN(LOG10(M45),0)),ROUND(+M45/POWER(10,+ROUNDDOWN(LOG10(M45),0)),1)*POWER(10,+ROUNDDOWN(LOG10(M45),0)))</f>
        <v>2.9999999999999997E-4</v>
      </c>
      <c r="P45" s="9">
        <f>IF(N45 = 0,0, IF(ROUNDDOWN(LOG10(N45/POWER(10,+ROUNDDOWN(LOG10(N45),0))),0)&gt;=1,ROUND(+E40/POWER(10,+ROUNDDOWN(LOG10(N45),0)),1)*POWER(10,+ROUNDDOWN(LOG10(N45),0)),ROUND(+N45/POWER(10,+ROUNDDOWN(LOG10(N45),0)),1)*POWER(10,+ROUNDDOWN(LOG10(N45),0))))</f>
        <v>0</v>
      </c>
    </row>
    <row r="46" spans="1:16" x14ac:dyDescent="0.3">
      <c r="A46">
        <v>41</v>
      </c>
      <c r="B46" s="9" t="s">
        <v>450</v>
      </c>
      <c r="C46" s="10">
        <v>40</v>
      </c>
      <c r="D46" s="1" t="s">
        <v>10</v>
      </c>
      <c r="E46" s="6" t="s">
        <v>466</v>
      </c>
      <c r="F46" t="s">
        <v>466</v>
      </c>
    </row>
    <row r="47" spans="1:16" x14ac:dyDescent="0.3">
      <c r="A47">
        <v>42</v>
      </c>
      <c r="B47" t="s">
        <v>358</v>
      </c>
      <c r="C47" s="10">
        <v>0.3</v>
      </c>
      <c r="D47" s="1" t="s">
        <v>10</v>
      </c>
      <c r="E47" s="6" t="s">
        <v>466</v>
      </c>
      <c r="F47" t="s">
        <v>467</v>
      </c>
      <c r="G47" s="9" t="s">
        <v>486</v>
      </c>
      <c r="H47" s="9">
        <v>1</v>
      </c>
      <c r="I47" s="9">
        <v>0</v>
      </c>
      <c r="J47" s="9">
        <v>269.77</v>
      </c>
      <c r="K47" s="9">
        <f>+H47*15/J47*C47/1000</f>
        <v>1.6680876302035068E-5</v>
      </c>
      <c r="L47" s="9">
        <f>+I47*35/J47*C47/1000</f>
        <v>0</v>
      </c>
      <c r="M47" s="9">
        <f>+K47/0.04</f>
        <v>4.1702190755087668E-4</v>
      </c>
      <c r="N47" s="9">
        <f>+L47/0.004</f>
        <v>0</v>
      </c>
      <c r="O47" s="9">
        <f>IF(+ROUNDDOWN(LOG10(M47/POWER(10,+ROUNDDOWN(LOG10(M47),0))),0)&gt;=1,ROUND(+D42/POWER(10,+ROUNDDOWN(LOG10(M47),0)),1)*POWER(10,+ROUNDDOWN(LOG10(M47),0)),ROUND(+M47/POWER(10,+ROUNDDOWN(LOG10(M47),0)),1)*POWER(10,+ROUNDDOWN(LOG10(M47),0)))</f>
        <v>4.0000000000000002E-4</v>
      </c>
      <c r="P47" s="9">
        <f>IF(N47 = 0,0, IF(ROUNDDOWN(LOG10(N47/POWER(10,+ROUNDDOWN(LOG10(N47),0))),0)&gt;=1,ROUND(+E42/POWER(10,+ROUNDDOWN(LOG10(N47),0)),1)*POWER(10,+ROUNDDOWN(LOG10(N47),0)),ROUND(+N47/POWER(10,+ROUNDDOWN(LOG10(N47),0)),1)*POWER(10,+ROUNDDOWN(LOG10(N47),0))))</f>
        <v>0</v>
      </c>
    </row>
    <row r="48" spans="1:16" x14ac:dyDescent="0.3">
      <c r="A48">
        <v>43</v>
      </c>
      <c r="B48" t="s">
        <v>27</v>
      </c>
      <c r="C48">
        <v>0.01</v>
      </c>
      <c r="D48" s="1" t="s">
        <v>10</v>
      </c>
      <c r="E48" s="6" t="s">
        <v>466</v>
      </c>
      <c r="F48" t="s">
        <v>466</v>
      </c>
    </row>
    <row r="49" spans="1:16" x14ac:dyDescent="0.3">
      <c r="A49">
        <v>44</v>
      </c>
      <c r="B49" t="s">
        <v>440</v>
      </c>
      <c r="C49" s="10">
        <v>30</v>
      </c>
      <c r="D49" s="1" t="s">
        <v>10</v>
      </c>
      <c r="E49" s="6" t="s">
        <v>467</v>
      </c>
      <c r="F49" t="s">
        <v>467</v>
      </c>
      <c r="G49" s="9" t="s">
        <v>487</v>
      </c>
      <c r="H49" s="9">
        <v>1</v>
      </c>
      <c r="I49" s="9">
        <v>0</v>
      </c>
      <c r="J49" s="9">
        <v>17</v>
      </c>
      <c r="K49" s="9">
        <f>+H49*15/J49*C49/1000</f>
        <v>2.6470588235294117E-2</v>
      </c>
      <c r="L49" s="9">
        <f>+I49*35/J49*C49/1000</f>
        <v>0</v>
      </c>
      <c r="M49" s="9">
        <f>+K49/0.04</f>
        <v>0.66176470588235292</v>
      </c>
      <c r="N49" s="9">
        <f>+L49/0.004</f>
        <v>0</v>
      </c>
      <c r="O49" s="9">
        <f>IF(+ROUNDDOWN(LOG10(M49/POWER(10,+ROUNDDOWN(LOG10(M49),0))),0)&gt;=1,ROUND(+D44/POWER(10,+ROUNDDOWN(LOG10(M49),0)),2)*POWER(10,+ROUNDDOWN(LOG10(M49),0)),ROUND(+M49/POWER(10,+ROUNDDOWN(LOG10(M49),0)),2)*POWER(10,+ROUNDDOWN(LOG10(M49),0)))</f>
        <v>0.66</v>
      </c>
      <c r="P49" s="9">
        <f>IF(N49 = 0,0, IF(ROUNDDOWN(LOG10(N49/POWER(10,+ROUNDDOWN(LOG10(N49),0))),0)&gt;=1,ROUND(+E44/POWER(10,+ROUNDDOWN(LOG10(N49),0)),1)*POWER(10,+ROUNDDOWN(LOG10(N49),0)),ROUND(+N49/POWER(10,+ROUNDDOWN(LOG10(N49),0)),1)*POWER(10,+ROUNDDOWN(LOG10(N49),0))))</f>
        <v>0</v>
      </c>
    </row>
    <row r="50" spans="1:16" x14ac:dyDescent="0.3">
      <c r="A50">
        <v>45</v>
      </c>
      <c r="B50" t="s">
        <v>451</v>
      </c>
      <c r="C50" s="10">
        <v>100</v>
      </c>
      <c r="D50" s="1" t="s">
        <v>10</v>
      </c>
      <c r="E50" s="6" t="s">
        <v>468</v>
      </c>
      <c r="F50" t="s">
        <v>468</v>
      </c>
      <c r="G50"/>
      <c r="H50"/>
      <c r="I50"/>
      <c r="J50"/>
      <c r="K50"/>
      <c r="L50"/>
      <c r="M50"/>
      <c r="N50"/>
    </row>
    <row r="51" spans="1:16" x14ac:dyDescent="0.3">
      <c r="A51">
        <v>46</v>
      </c>
      <c r="B51" s="89" t="s">
        <v>432</v>
      </c>
      <c r="C51" s="89">
        <v>100</v>
      </c>
      <c r="D51" s="90" t="s">
        <v>10</v>
      </c>
      <c r="E51" s="6" t="s">
        <v>466</v>
      </c>
      <c r="F51" t="s">
        <v>466</v>
      </c>
    </row>
    <row r="52" spans="1:16" x14ac:dyDescent="0.3">
      <c r="A52">
        <v>47</v>
      </c>
      <c r="B52" t="s">
        <v>240</v>
      </c>
      <c r="C52">
        <v>0.1</v>
      </c>
      <c r="D52" s="1" t="s">
        <v>10</v>
      </c>
      <c r="E52" s="6" t="s">
        <v>466</v>
      </c>
      <c r="F52" t="s">
        <v>466</v>
      </c>
    </row>
    <row r="53" spans="1:16" x14ac:dyDescent="0.3">
      <c r="A53">
        <v>48</v>
      </c>
      <c r="B53" t="s">
        <v>393</v>
      </c>
      <c r="C53">
        <v>3</v>
      </c>
      <c r="D53" s="1" t="s">
        <v>10</v>
      </c>
      <c r="E53" s="6" t="s">
        <v>466</v>
      </c>
      <c r="F53" t="s">
        <v>466</v>
      </c>
    </row>
    <row r="54" spans="1:16" x14ac:dyDescent="0.3">
      <c r="A54">
        <v>49</v>
      </c>
      <c r="B54" t="s">
        <v>352</v>
      </c>
      <c r="C54">
        <v>0.6</v>
      </c>
      <c r="D54" s="1" t="s">
        <v>10</v>
      </c>
      <c r="E54" s="6" t="s">
        <v>466</v>
      </c>
      <c r="F54" t="s">
        <v>467</v>
      </c>
      <c r="G54" s="9" t="s">
        <v>492</v>
      </c>
      <c r="H54" s="9">
        <v>3</v>
      </c>
      <c r="I54" s="9">
        <v>1</v>
      </c>
      <c r="J54" s="9">
        <v>215.68</v>
      </c>
      <c r="K54" s="9">
        <f>+H54*15/J54*C54/1000</f>
        <v>1.251854599406528E-4</v>
      </c>
      <c r="L54" s="9">
        <f>+I54*35/J54*C54/1000</f>
        <v>9.7366468842729968E-5</v>
      </c>
      <c r="M54" s="9">
        <f>+K54/0.04</f>
        <v>3.1296364985163201E-3</v>
      </c>
      <c r="N54" s="9">
        <f>+L54/0.004</f>
        <v>2.4341617210682492E-2</v>
      </c>
      <c r="O54" s="9">
        <f>IF(+ROUNDDOWN(LOG10(M54/POWER(10,+ROUNDDOWN(LOG10(M54),0))),0)&gt;=1,ROUND(+D49/POWER(10,+ROUNDDOWN(LOG10(M54),0)),1)*POWER(10,+ROUNDDOWN(LOG10(M54),0)),ROUND(+M54/POWER(10,+ROUNDDOWN(LOG10(M54),0)),1)*POWER(10,+ROUNDDOWN(LOG10(M54),0)))</f>
        <v>3.0000000000000001E-3</v>
      </c>
      <c r="P54" s="9">
        <f>IF(N54 = 0,0, IF(ROUNDDOWN(LOG10(N54/POWER(10,+ROUNDDOWN(LOG10(N54),0))),0)&gt;=1,ROUND(+E49/POWER(10,+ROUNDDOWN(LOG10(N54),0)),1)*POWER(10,+ROUNDDOWN(LOG10(N54),0)),ROUND(+N54/POWER(10,+ROUNDDOWN(LOG10(N54),0)),1)*POWER(10,+ROUNDDOWN(LOG10(N54),0))))</f>
        <v>2.0000000000000004E-2</v>
      </c>
    </row>
    <row r="55" spans="1:16" x14ac:dyDescent="0.3">
      <c r="A55">
        <v>50</v>
      </c>
      <c r="B55" t="s">
        <v>19</v>
      </c>
      <c r="C55">
        <v>0.01</v>
      </c>
      <c r="D55" s="1" t="s">
        <v>10</v>
      </c>
      <c r="E55" s="6" t="s">
        <v>466</v>
      </c>
      <c r="F55" t="s">
        <v>467</v>
      </c>
      <c r="G55" s="9" t="s">
        <v>491</v>
      </c>
      <c r="H55" s="9">
        <v>3</v>
      </c>
      <c r="I55" s="9">
        <v>1</v>
      </c>
      <c r="J55" s="9">
        <v>345.38</v>
      </c>
      <c r="K55" s="9">
        <f>+H55*15/J55*C55/1000</f>
        <v>1.3029127338004518E-6</v>
      </c>
      <c r="L55" s="9">
        <f>+I55*35/J55*C55/1000</f>
        <v>1.0133765707336845E-6</v>
      </c>
      <c r="M55" s="9">
        <f>+K55/0.04</f>
        <v>3.2572818345011295E-5</v>
      </c>
      <c r="N55" s="9">
        <f>+L55/0.004</f>
        <v>2.5334414268342114E-4</v>
      </c>
      <c r="O55" s="9">
        <f>IF(+ROUNDDOWN(LOG10(M55/POWER(10,+ROUNDDOWN(LOG10(M55),0))),0)&gt;=1,ROUND(+D50/POWER(10,+ROUNDDOWN(LOG10(M55),0)),1)*POWER(10,+ROUNDDOWN(LOG10(M55),0)),ROUND(+M55/POWER(10,+ROUNDDOWN(LOG10(M55),0)),1)*POWER(10,+ROUNDDOWN(LOG10(M55),0)))</f>
        <v>3.0000000000000001E-5</v>
      </c>
      <c r="P55" s="9">
        <f>IF(N55 = 0,0, IF(ROUNDDOWN(LOG10(N55/POWER(10,+ROUNDDOWN(LOG10(N55),0))),0)&gt;=1,ROUND(+E50/POWER(10,+ROUNDDOWN(LOG10(N55),0)),1)*POWER(10,+ROUNDDOWN(LOG10(N55),0)),ROUND(+N55/POWER(10,+ROUNDDOWN(LOG10(N55),0)),1)*POWER(10,+ROUNDDOWN(LOG10(N55),0))))</f>
        <v>2.9999999999999997E-4</v>
      </c>
    </row>
    <row r="56" spans="1:16" x14ac:dyDescent="0.3">
      <c r="A56">
        <v>51</v>
      </c>
      <c r="B56" t="s">
        <v>23</v>
      </c>
      <c r="C56">
        <v>2E-3</v>
      </c>
      <c r="D56" s="1" t="s">
        <v>10</v>
      </c>
      <c r="E56" s="6" t="s">
        <v>466</v>
      </c>
      <c r="F56" t="s">
        <v>467</v>
      </c>
      <c r="G56" s="9" t="s">
        <v>495</v>
      </c>
      <c r="H56" s="9">
        <v>3</v>
      </c>
      <c r="I56" s="9">
        <v>1</v>
      </c>
      <c r="J56" s="9">
        <v>311.32400000000001</v>
      </c>
      <c r="K56" s="9">
        <f>+H56*15/J56*C56/1000</f>
        <v>2.8908789556860373E-7</v>
      </c>
      <c r="L56" s="9">
        <f>+I56*35/J56*C56/1000</f>
        <v>2.2484614099780294E-7</v>
      </c>
      <c r="M56" s="9">
        <f>+K56/0.04</f>
        <v>7.2271973892150928E-6</v>
      </c>
      <c r="N56" s="9">
        <f>+L56/0.004</f>
        <v>5.6211535249450733E-5</v>
      </c>
      <c r="O56" s="9">
        <f>IF(+ROUNDDOWN(LOG10(M56/POWER(10,+ROUNDDOWN(LOG10(M56),0))),0)&gt;=1,ROUND(+D51/POWER(10,+ROUNDDOWN(LOG10(M56),0)),1)*POWER(10,+ROUNDDOWN(LOG10(M56),0)),ROUND(+M56/POWER(10,+ROUNDDOWN(LOG10(M56),0)),1)*POWER(10,+ROUNDDOWN(LOG10(M56),0)))</f>
        <v>6.9999999999999999E-6</v>
      </c>
      <c r="P56" s="9">
        <f>IF(N56 = 0,0, IF(ROUNDDOWN(LOG10(N56/POWER(10,+ROUNDDOWN(LOG10(N56),0))),0)&gt;=1,ROUND(+E51/POWER(10,+ROUNDDOWN(LOG10(N56),0)),1)*POWER(10,+ROUNDDOWN(LOG10(N56),0)),ROUND(+N56/POWER(10,+ROUNDDOWN(LOG10(N56),0)),1)*POWER(10,+ROUNDDOWN(LOG10(N56),0))))</f>
        <v>6.0000000000000002E-5</v>
      </c>
    </row>
    <row r="57" spans="1:16" x14ac:dyDescent="0.3">
      <c r="A57">
        <v>52</v>
      </c>
      <c r="B57" t="s">
        <v>400</v>
      </c>
      <c r="C57">
        <v>60</v>
      </c>
      <c r="D57" s="1" t="s">
        <v>10</v>
      </c>
      <c r="E57" s="6" t="s">
        <v>466</v>
      </c>
      <c r="F57" t="s">
        <v>466</v>
      </c>
    </row>
    <row r="58" spans="1:16" x14ac:dyDescent="0.3">
      <c r="A58">
        <v>53</v>
      </c>
      <c r="B58" s="7" t="s">
        <v>354</v>
      </c>
      <c r="C58">
        <v>50</v>
      </c>
      <c r="D58" s="1" t="s">
        <v>10</v>
      </c>
      <c r="E58" s="6" t="s">
        <v>467</v>
      </c>
      <c r="F58" t="s">
        <v>467</v>
      </c>
      <c r="G58" s="9" t="s">
        <v>496</v>
      </c>
      <c r="H58" s="9">
        <v>2</v>
      </c>
      <c r="I58" s="9">
        <v>0</v>
      </c>
      <c r="J58" s="9">
        <v>240.3</v>
      </c>
      <c r="K58" s="9">
        <f>+H58*15/J58*C58/1000</f>
        <v>6.242197253433209E-3</v>
      </c>
      <c r="L58" s="9">
        <f>+I58*35/J58*C58/1000</f>
        <v>0</v>
      </c>
      <c r="M58" s="9">
        <f>+K58/0.04</f>
        <v>0.15605493133583023</v>
      </c>
      <c r="N58" s="9">
        <f>+L58/0.004</f>
        <v>0</v>
      </c>
      <c r="O58" s="9">
        <f>IF(+ROUNDDOWN(LOG10(M58/POWER(10,+ROUNDDOWN(LOG10(M58),0))),0)&gt;=1,ROUND(+D53/POWER(10,+ROUNDDOWN(LOG10(M58),0)),2)*POWER(10,+ROUNDDOWN(LOG10(M58),0)),ROUND(+M58/POWER(10,+ROUNDDOWN(LOG10(M58),0)),2)*POWER(10,+ROUNDDOWN(LOG10(M58),0)))</f>
        <v>0.16</v>
      </c>
      <c r="P58" s="9">
        <f>IF(N58 = 0,0, IF(ROUNDDOWN(LOG10(N58/POWER(10,+ROUNDDOWN(LOG10(N58),0))),0)&gt;=1,ROUND(+E53/POWER(10,+ROUNDDOWN(LOG10(N58),0)),1)*POWER(10,+ROUNDDOWN(LOG10(N58),0)),ROUND(+N58/POWER(10,+ROUNDDOWN(LOG10(N58),0)),1)*POWER(10,+ROUNDDOWN(LOG10(N58),0))))</f>
        <v>0</v>
      </c>
    </row>
    <row r="59" spans="1:16" x14ac:dyDescent="0.3">
      <c r="A59">
        <v>54</v>
      </c>
      <c r="B59" s="7" t="s">
        <v>456</v>
      </c>
      <c r="C59" s="89">
        <v>5</v>
      </c>
      <c r="D59" s="90" t="s">
        <v>10</v>
      </c>
      <c r="E59" s="6" t="s">
        <v>466</v>
      </c>
      <c r="F59" t="s">
        <v>466</v>
      </c>
    </row>
    <row r="60" spans="1:16" x14ac:dyDescent="0.3">
      <c r="A60">
        <v>55</v>
      </c>
      <c r="B60" s="7" t="s">
        <v>26</v>
      </c>
      <c r="C60">
        <v>10</v>
      </c>
      <c r="D60" s="1" t="s">
        <v>10</v>
      </c>
      <c r="E60" s="6" t="s">
        <v>466</v>
      </c>
      <c r="F60" t="s">
        <v>466</v>
      </c>
    </row>
    <row r="61" spans="1:16" x14ac:dyDescent="0.3">
      <c r="A61">
        <v>56</v>
      </c>
      <c r="B61" s="7" t="s">
        <v>35</v>
      </c>
      <c r="C61">
        <v>0.6</v>
      </c>
      <c r="D61" s="1" t="s">
        <v>10</v>
      </c>
      <c r="E61" s="6" t="s">
        <v>466</v>
      </c>
      <c r="F61" t="s">
        <v>467</v>
      </c>
      <c r="G61" s="9" t="s">
        <v>497</v>
      </c>
      <c r="H61" s="9">
        <v>2</v>
      </c>
      <c r="I61" s="9">
        <v>0</v>
      </c>
      <c r="J61" s="9">
        <v>184.25</v>
      </c>
      <c r="K61" s="9">
        <f>+H61*15/J61*C61/1000</f>
        <v>9.7693351424694711E-5</v>
      </c>
      <c r="L61" s="9">
        <f>+I61*35/J61*C61/1000</f>
        <v>0</v>
      </c>
      <c r="M61" s="9">
        <f>+K61/0.04</f>
        <v>2.4423337856173677E-3</v>
      </c>
      <c r="N61" s="9">
        <f>+L61/0.004</f>
        <v>0</v>
      </c>
      <c r="O61" s="9">
        <f>IF(+ROUNDDOWN(LOG10(M61/POWER(10,+ROUNDDOWN(LOG10(M61),0))),0)&gt;=1,ROUND(+D56/POWER(10,+ROUNDDOWN(LOG10(M61),0)),1)*POWER(10,+ROUNDDOWN(LOG10(M61),0)),ROUND(+M61/POWER(10,+ROUNDDOWN(LOG10(M61),0)),1)*POWER(10,+ROUNDDOWN(LOG10(M61),0)))</f>
        <v>2E-3</v>
      </c>
      <c r="P61" s="9">
        <f>IF(N61 = 0,0, IF(ROUNDDOWN(LOG10(N61/POWER(10,+ROUNDDOWN(LOG10(N61),0))),0)&gt;=1,ROUND(+E56/POWER(10,+ROUNDDOWN(LOG10(N61),0)),1)*POWER(10,+ROUNDDOWN(LOG10(N61),0)),ROUND(+N61/POWER(10,+ROUNDDOWN(LOG10(N61),0)),1)*POWER(10,+ROUNDDOWN(LOG10(N61),0))))</f>
        <v>0</v>
      </c>
    </row>
    <row r="62" spans="1:16" x14ac:dyDescent="0.3">
      <c r="A62">
        <v>57</v>
      </c>
      <c r="B62" s="7" t="s">
        <v>250</v>
      </c>
      <c r="C62">
        <v>0.3</v>
      </c>
      <c r="D62" s="1" t="s">
        <v>10</v>
      </c>
      <c r="E62" s="6" t="s">
        <v>466</v>
      </c>
      <c r="F62" t="s">
        <v>466</v>
      </c>
    </row>
    <row r="63" spans="1:16" x14ac:dyDescent="0.3">
      <c r="A63">
        <v>58</v>
      </c>
      <c r="B63" s="7" t="s">
        <v>229</v>
      </c>
      <c r="C63">
        <v>1.7000000000000001E-4</v>
      </c>
      <c r="D63" s="1" t="s">
        <v>10</v>
      </c>
      <c r="E63" s="6" t="s">
        <v>466</v>
      </c>
      <c r="F63" t="s">
        <v>466</v>
      </c>
    </row>
    <row r="64" spans="1:16" x14ac:dyDescent="0.3">
      <c r="A64">
        <v>59</v>
      </c>
      <c r="B64" s="7" t="s">
        <v>231</v>
      </c>
      <c r="C64">
        <v>1.7000000000000001E-2</v>
      </c>
      <c r="D64" s="1" t="s">
        <v>10</v>
      </c>
      <c r="E64" s="6" t="s">
        <v>466</v>
      </c>
      <c r="F64" t="s">
        <v>466</v>
      </c>
    </row>
    <row r="65" spans="1:16" x14ac:dyDescent="0.3">
      <c r="A65">
        <v>60</v>
      </c>
      <c r="B65" s="7" t="s">
        <v>234</v>
      </c>
      <c r="C65">
        <v>1.7000000000000001E-2</v>
      </c>
      <c r="D65" s="1" t="s">
        <v>10</v>
      </c>
      <c r="E65" s="6" t="s">
        <v>466</v>
      </c>
      <c r="F65" t="s">
        <v>466</v>
      </c>
    </row>
    <row r="66" spans="1:16" x14ac:dyDescent="0.3">
      <c r="A66">
        <v>61</v>
      </c>
      <c r="B66" s="7" t="s">
        <v>236</v>
      </c>
      <c r="C66">
        <v>8.2000000000000007E-3</v>
      </c>
      <c r="D66" s="1" t="s">
        <v>10</v>
      </c>
      <c r="E66" s="6" t="s">
        <v>466</v>
      </c>
      <c r="F66" t="s">
        <v>466</v>
      </c>
    </row>
    <row r="67" spans="1:16" x14ac:dyDescent="0.3">
      <c r="A67">
        <v>62</v>
      </c>
      <c r="B67" s="7" t="s">
        <v>458</v>
      </c>
      <c r="C67" s="89">
        <v>1</v>
      </c>
      <c r="D67" s="90" t="s">
        <v>10</v>
      </c>
      <c r="E67" s="6" t="s">
        <v>466</v>
      </c>
      <c r="F67" t="s">
        <v>466</v>
      </c>
    </row>
    <row r="68" spans="1:16" x14ac:dyDescent="0.3">
      <c r="A68">
        <v>63</v>
      </c>
      <c r="B68" s="7" t="s">
        <v>402</v>
      </c>
      <c r="C68" s="89">
        <v>0.08</v>
      </c>
      <c r="D68" s="1" t="s">
        <v>10</v>
      </c>
      <c r="E68" s="6" t="s">
        <v>466</v>
      </c>
      <c r="F68" t="s">
        <v>466</v>
      </c>
    </row>
    <row r="69" spans="1:16" x14ac:dyDescent="0.3">
      <c r="A69">
        <v>64</v>
      </c>
      <c r="B69" s="7" t="s">
        <v>41</v>
      </c>
      <c r="C69">
        <v>1.2E-2</v>
      </c>
      <c r="D69" s="1" t="s">
        <v>10</v>
      </c>
      <c r="E69" s="6" t="s">
        <v>466</v>
      </c>
      <c r="F69" t="s">
        <v>467</v>
      </c>
      <c r="G69" s="9" t="s">
        <v>498</v>
      </c>
      <c r="H69" s="9">
        <v>1</v>
      </c>
      <c r="I69" s="9">
        <v>0</v>
      </c>
      <c r="J69" s="9">
        <v>342.1</v>
      </c>
      <c r="K69" s="9">
        <f>+H69*15/J69*C69/1000</f>
        <v>5.2616194095293763E-7</v>
      </c>
      <c r="L69" s="9">
        <f>+I69*35/J69*C69/1000</f>
        <v>0</v>
      </c>
      <c r="M69" s="9">
        <f>+K69/0.04</f>
        <v>1.3154048523823441E-5</v>
      </c>
      <c r="N69" s="9">
        <f>+L69/0.004</f>
        <v>0</v>
      </c>
      <c r="O69" s="9">
        <f>IF(+ROUNDDOWN(LOG10(M69/POWER(10,+ROUNDDOWN(LOG10(M69),0))),0)&gt;=1,ROUND(+D64/POWER(10,+ROUNDDOWN(LOG10(M69),0)),1)*POWER(10,+ROUNDDOWN(LOG10(M69),0)),ROUND(+M69/POWER(10,+ROUNDDOWN(LOG10(M69),0)),1)*POWER(10,+ROUNDDOWN(LOG10(M69),0)))</f>
        <v>1.0000000000000001E-5</v>
      </c>
      <c r="P69" s="9">
        <f>IF(N69 = 0,0, IF(ROUNDDOWN(LOG10(N69/POWER(10,+ROUNDDOWN(LOG10(N69),0))),0)&gt;=1,ROUND(+E64/POWER(10,+ROUNDDOWN(LOG10(N69),0)),1)*POWER(10,+ROUNDDOWN(LOG10(N69),0)),ROUND(+N69/POWER(10,+ROUNDDOWN(LOG10(N69),0)),1)*POWER(10,+ROUNDDOWN(LOG10(N69),0))))</f>
        <v>0</v>
      </c>
    </row>
    <row r="70" spans="1:16" x14ac:dyDescent="0.3">
      <c r="A70">
        <v>65</v>
      </c>
      <c r="B70" s="7" t="s">
        <v>147</v>
      </c>
      <c r="C70">
        <v>10</v>
      </c>
      <c r="D70" s="1" t="s">
        <v>10</v>
      </c>
      <c r="E70" s="6" t="s">
        <v>466</v>
      </c>
      <c r="F70" t="s">
        <v>466</v>
      </c>
    </row>
    <row r="71" spans="1:16" x14ac:dyDescent="0.3">
      <c r="A71">
        <v>66</v>
      </c>
      <c r="B71" s="7" t="s">
        <v>404</v>
      </c>
      <c r="C71">
        <v>700</v>
      </c>
      <c r="D71" s="1" t="s">
        <v>10</v>
      </c>
      <c r="E71" s="6" t="s">
        <v>466</v>
      </c>
      <c r="F71" t="s">
        <v>466</v>
      </c>
    </row>
    <row r="72" spans="1:16" x14ac:dyDescent="0.3">
      <c r="A72">
        <v>67</v>
      </c>
      <c r="B72" s="7" t="s">
        <v>395</v>
      </c>
      <c r="C72">
        <v>0.08</v>
      </c>
      <c r="D72" s="1" t="s">
        <v>10</v>
      </c>
      <c r="E72" s="6" t="s">
        <v>466</v>
      </c>
      <c r="F72" t="s">
        <v>466</v>
      </c>
    </row>
    <row r="73" spans="1:16" x14ac:dyDescent="0.3">
      <c r="A73">
        <v>68</v>
      </c>
      <c r="B73" s="7" t="s">
        <v>360</v>
      </c>
      <c r="C73">
        <v>0.4</v>
      </c>
      <c r="D73" s="1" t="s">
        <v>10</v>
      </c>
      <c r="E73" s="6" t="s">
        <v>466</v>
      </c>
      <c r="F73" t="s">
        <v>466</v>
      </c>
    </row>
    <row r="74" spans="1:16" x14ac:dyDescent="0.3">
      <c r="A74">
        <v>69</v>
      </c>
      <c r="B74" s="7" t="s">
        <v>111</v>
      </c>
      <c r="C74">
        <v>1</v>
      </c>
      <c r="D74" s="1" t="s">
        <v>10</v>
      </c>
      <c r="E74" s="6" t="s">
        <v>466</v>
      </c>
      <c r="F74" t="s">
        <v>467</v>
      </c>
      <c r="G74" s="9" t="s">
        <v>499</v>
      </c>
      <c r="H74" s="9">
        <v>1</v>
      </c>
      <c r="I74" s="9">
        <v>0</v>
      </c>
      <c r="J74" s="9">
        <v>162.02000000000001</v>
      </c>
      <c r="K74" s="9">
        <f>+H74*15/J74*C74/1000</f>
        <v>9.2581162819405013E-5</v>
      </c>
      <c r="L74" s="9">
        <f>+I74*35/J74*C74/1000</f>
        <v>0</v>
      </c>
      <c r="M74" s="9">
        <f>+K74/0.04</f>
        <v>2.3145290704851252E-3</v>
      </c>
      <c r="N74" s="9">
        <f>+L74/0.004</f>
        <v>0</v>
      </c>
      <c r="O74" s="9">
        <f>IF(+ROUNDDOWN(LOG10(M74/POWER(10,+ROUNDDOWN(LOG10(M74),0))),0)&gt;=1,ROUND(+D69/POWER(10,+ROUNDDOWN(LOG10(M74),0)),1)*POWER(10,+ROUNDDOWN(LOG10(M74),0)),ROUND(+M74/POWER(10,+ROUNDDOWN(LOG10(M74),0)),1)*POWER(10,+ROUNDDOWN(LOG10(M74),0)))</f>
        <v>2E-3</v>
      </c>
      <c r="P74" s="9">
        <f>IF(N74 = 0,0, IF(ROUNDDOWN(LOG10(N74/POWER(10,+ROUNDDOWN(LOG10(N74),0))),0)&gt;=1,ROUND(+E69/POWER(10,+ROUNDDOWN(LOG10(N74),0)),1)*POWER(10,+ROUNDDOWN(LOG10(N74),0)),ROUND(+N74/POWER(10,+ROUNDDOWN(LOG10(N74),0)),1)*POWER(10,+ROUNDDOWN(LOG10(N74),0))))</f>
        <v>0</v>
      </c>
    </row>
    <row r="75" spans="1:16" x14ac:dyDescent="0.3">
      <c r="A75">
        <v>70</v>
      </c>
      <c r="B75" s="7" t="s">
        <v>54</v>
      </c>
      <c r="C75">
        <v>0.6</v>
      </c>
      <c r="D75" s="1" t="s">
        <v>10</v>
      </c>
      <c r="E75" s="6" t="s">
        <v>466</v>
      </c>
      <c r="F75" t="s">
        <v>466</v>
      </c>
    </row>
    <row r="76" spans="1:16" x14ac:dyDescent="0.3">
      <c r="A76">
        <v>71</v>
      </c>
      <c r="B76" s="7" t="s">
        <v>62</v>
      </c>
      <c r="C76">
        <v>6</v>
      </c>
      <c r="D76" s="1" t="s">
        <v>10</v>
      </c>
      <c r="E76" s="6" t="s">
        <v>466</v>
      </c>
      <c r="F76" t="s">
        <v>466</v>
      </c>
    </row>
    <row r="77" spans="1:16" x14ac:dyDescent="0.3">
      <c r="A77">
        <v>72</v>
      </c>
      <c r="B77" s="7" t="s">
        <v>112</v>
      </c>
      <c r="C77">
        <v>2E-3</v>
      </c>
      <c r="D77" s="1" t="s">
        <v>10</v>
      </c>
      <c r="E77" s="6" t="s">
        <v>466</v>
      </c>
      <c r="F77" t="s">
        <v>466</v>
      </c>
    </row>
    <row r="78" spans="1:16" x14ac:dyDescent="0.3">
      <c r="A78">
        <v>73</v>
      </c>
      <c r="B78" s="7" t="s">
        <v>362</v>
      </c>
      <c r="C78">
        <v>0.1</v>
      </c>
      <c r="D78" s="1" t="s">
        <v>10</v>
      </c>
      <c r="E78" s="6" t="s">
        <v>466</v>
      </c>
      <c r="F78" t="s">
        <v>467</v>
      </c>
      <c r="G78" s="9" t="s">
        <v>500</v>
      </c>
      <c r="H78" s="9">
        <v>0</v>
      </c>
      <c r="I78" s="9">
        <v>1</v>
      </c>
      <c r="J78" s="9">
        <v>359.6</v>
      </c>
      <c r="K78" s="9">
        <f>+H78*14/J78*C78/1000</f>
        <v>0</v>
      </c>
      <c r="L78" s="9">
        <f>+I78*35/J78*C78/1000</f>
        <v>9.7330367074527257E-6</v>
      </c>
      <c r="M78" s="9">
        <f>+K78/0.04</f>
        <v>0</v>
      </c>
      <c r="N78" s="9">
        <f>+L78/0.004</f>
        <v>2.4332591768631813E-3</v>
      </c>
      <c r="O78" s="9">
        <f>IF(M78 = 0,0, IF(ROUNDDOWN(LOG10(M78/POWER(10,+ROUNDDOWN(LOG10(M78),0))),0)&gt;=1,ROUND(+D73/POWER(10,+ROUNDDOWN(LOG10(M78),0)),1)*POWER(10,+ROUNDDOWN(LOG10(M78),0)),ROUND(+M78/POWER(10,+ROUNDDOWN(LOG10(M78),0)),1)*POWER(10,+ROUNDDOWN(LOG10(M78),0))))</f>
        <v>0</v>
      </c>
      <c r="P78" s="9">
        <f>IF(N78 = 0,0, IF(ROUNDDOWN(LOG10(N78/POWER(10,+ROUNDDOWN(LOG10(N78),0))),0)&gt;=1,ROUND(+E73/POWER(10,+ROUNDDOWN(LOG10(N78),0)),1)*POWER(10,+ROUNDDOWN(LOG10(N78),0)),ROUND(+N78/POWER(10,+ROUNDDOWN(LOG10(N78),0)),1)*POWER(10,+ROUNDDOWN(LOG10(N78),0))))</f>
        <v>2E-3</v>
      </c>
    </row>
    <row r="79" spans="1:16" x14ac:dyDescent="0.3">
      <c r="A79">
        <v>74</v>
      </c>
      <c r="B79" s="7" t="s">
        <v>84</v>
      </c>
      <c r="C79">
        <v>3</v>
      </c>
      <c r="D79" s="1" t="s">
        <v>10</v>
      </c>
      <c r="E79" s="6" t="s">
        <v>466</v>
      </c>
      <c r="F79" t="s">
        <v>467</v>
      </c>
      <c r="G79" s="9" t="s">
        <v>501</v>
      </c>
      <c r="H79" s="9">
        <v>1</v>
      </c>
      <c r="I79" s="9">
        <v>0</v>
      </c>
      <c r="J79" s="9">
        <v>171.566</v>
      </c>
      <c r="K79" s="9">
        <f>+H79*14/J79*C79/1000</f>
        <v>2.4480374899455603E-4</v>
      </c>
      <c r="L79" s="9">
        <f>+I79*31/J79*C79/1000</f>
        <v>0</v>
      </c>
      <c r="M79" s="9">
        <f>+K79/0.04</f>
        <v>6.1200937248639007E-3</v>
      </c>
      <c r="N79" s="9">
        <f>+L79/0.004</f>
        <v>0</v>
      </c>
      <c r="O79" s="9">
        <f>IF(+ROUNDDOWN(LOG10(M79/POWER(10,+ROUNDDOWN(LOG10(M79),0))),0)&gt;=1,ROUND(+D74/POWER(10,+ROUNDDOWN(LOG10(M79),0)),1)*POWER(10,+ROUNDDOWN(LOG10(M79),0)),ROUND(+M79/POWER(10,+ROUNDDOWN(LOG10(M79),0)),1)*POWER(10,+ROUNDDOWN(LOG10(M79),0)))</f>
        <v>6.0000000000000001E-3</v>
      </c>
      <c r="P79" s="9">
        <f>IF(N79 = 0,0, IF(ROUNDDOWN(LOG10(N79/POWER(10,+ROUNDDOWN(LOG10(N79),0))),0)&gt;=1,ROUND(+E74/POWER(10,+ROUNDDOWN(LOG10(N79),0)),1)*POWER(10,+ROUNDDOWN(LOG10(N79),0)),ROUND(+N79/POWER(10,+ROUNDDOWN(LOG10(N79),0)),1)*POWER(10,+ROUNDDOWN(LOG10(N79),0))))</f>
        <v>0</v>
      </c>
    </row>
    <row r="80" spans="1:16" x14ac:dyDescent="0.3">
      <c r="A80">
        <v>75</v>
      </c>
      <c r="B80" s="7" t="s">
        <v>364</v>
      </c>
      <c r="C80">
        <v>0.03</v>
      </c>
      <c r="D80" s="1" t="s">
        <v>10</v>
      </c>
      <c r="E80" s="6" t="s">
        <v>466</v>
      </c>
      <c r="F80" t="s">
        <v>467</v>
      </c>
      <c r="G80" s="10" t="s">
        <v>502</v>
      </c>
      <c r="H80" s="10">
        <v>1</v>
      </c>
      <c r="I80" s="10">
        <v>1</v>
      </c>
      <c r="J80" s="10">
        <v>350.58</v>
      </c>
      <c r="K80" s="9">
        <f>+H80*14/J80*C80/1000</f>
        <v>1.1980147184665411E-6</v>
      </c>
      <c r="L80" s="9">
        <f>+I80*31/J80*C80/1000</f>
        <v>2.652746876604484E-6</v>
      </c>
      <c r="M80" s="9">
        <f>+K80/0.04</f>
        <v>2.9950367961663529E-5</v>
      </c>
      <c r="N80" s="9">
        <f>+L80/0.004</f>
        <v>6.6318671915112099E-4</v>
      </c>
      <c r="O80" s="9">
        <f>IF(+ROUNDDOWN(LOG10(M80/POWER(10,+ROUNDDOWN(LOG10(M80),0))),0)&gt;=1,ROUND(+D75/POWER(10,+ROUNDDOWN(LOG10(M80),0)),1)*POWER(10,+ROUNDDOWN(LOG10(M80),0)),ROUND(+M80/POWER(10,+ROUNDDOWN(LOG10(M80),0)),1)*POWER(10,+ROUNDDOWN(LOG10(M80),0)))</f>
        <v>3.0000000000000001E-5</v>
      </c>
      <c r="P80" s="9">
        <f>IF(N80 = 0,0, IF(ROUNDDOWN(LOG10(N80/POWER(10,+ROUNDDOWN(LOG10(N80),0))),0)&gt;=1,ROUND(+E75/POWER(10,+ROUNDDOWN(LOG10(N80),0)),1)*POWER(10,+ROUNDDOWN(LOG10(N80),0)),ROUND(+N80/POWER(10,+ROUNDDOWN(LOG10(N80),0)),1)*POWER(10,+ROUNDDOWN(LOG10(N80),0))))</f>
        <v>6.9999999999999999E-4</v>
      </c>
    </row>
    <row r="81" spans="1:20" x14ac:dyDescent="0.3">
      <c r="A81">
        <v>76</v>
      </c>
      <c r="B81" s="7" t="s">
        <v>102</v>
      </c>
      <c r="C81">
        <v>8</v>
      </c>
      <c r="D81" s="1" t="s">
        <v>10</v>
      </c>
      <c r="E81" s="6" t="s">
        <v>466</v>
      </c>
      <c r="F81" t="s">
        <v>466</v>
      </c>
    </row>
    <row r="82" spans="1:20" x14ac:dyDescent="0.3">
      <c r="A82">
        <v>77</v>
      </c>
      <c r="B82" s="7" t="s">
        <v>460</v>
      </c>
      <c r="C82" s="89">
        <v>10</v>
      </c>
      <c r="D82" s="90" t="s">
        <v>10</v>
      </c>
      <c r="E82" s="6" t="s">
        <v>468</v>
      </c>
      <c r="F82" t="s">
        <v>467</v>
      </c>
      <c r="G82" s="9" t="s">
        <v>503</v>
      </c>
      <c r="H82" s="9">
        <v>3</v>
      </c>
      <c r="I82" s="9">
        <v>0</v>
      </c>
      <c r="J82" s="9">
        <v>221.6</v>
      </c>
      <c r="K82" s="9">
        <f>+H82*14/J82*C82/1000</f>
        <v>1.8953068592057762E-3</v>
      </c>
      <c r="L82" s="9">
        <f>+I82*31/J82*C82/1000</f>
        <v>0</v>
      </c>
      <c r="M82" s="9">
        <f>+K82/0.04</f>
        <v>4.7382671480144405E-2</v>
      </c>
      <c r="N82" s="9">
        <f>+L82/0.004</f>
        <v>0</v>
      </c>
      <c r="O82" s="9">
        <f>IF(+ROUNDDOWN(LOG10(M82/POWER(10,+ROUNDDOWN(LOG10(M82),0))),0)&gt;=1,ROUND(+D77/POWER(10,+ROUNDDOWN(LOG10(M82),0)),1)*POWER(10,+ROUNDDOWN(LOG10(M82),0)),ROUND(+M82/POWER(10,+ROUNDDOWN(LOG10(M82),0)),1)*POWER(10,+ROUNDDOWN(LOG10(M82),0)))</f>
        <v>0.05</v>
      </c>
      <c r="P82" s="9">
        <f>IF(N82 = 0,0, IF(ROUNDDOWN(LOG10(N82/POWER(10,+ROUNDDOWN(LOG10(N82),0))),0)&gt;=1,ROUND(+E77/POWER(10,+ROUNDDOWN(LOG10(N82),0)),1)*POWER(10,+ROUNDDOWN(LOG10(N82),0)),ROUND(+N82/POWER(10,+ROUNDDOWN(LOG10(N82),0)),1)*POWER(10,+ROUNDDOWN(LOG10(N82),0))))</f>
        <v>0</v>
      </c>
    </row>
    <row r="83" spans="1:20" x14ac:dyDescent="0.3">
      <c r="A83">
        <v>78</v>
      </c>
      <c r="B83" s="7" t="s">
        <v>33</v>
      </c>
      <c r="C83">
        <v>120</v>
      </c>
      <c r="D83" s="1" t="s">
        <v>7</v>
      </c>
      <c r="E83" s="6" t="s">
        <v>466</v>
      </c>
      <c r="F83" t="s">
        <v>466</v>
      </c>
      <c r="R83" s="17"/>
      <c r="S83" s="17"/>
      <c r="T83" s="13"/>
    </row>
    <row r="84" spans="1:20" x14ac:dyDescent="0.3">
      <c r="A84">
        <v>79</v>
      </c>
      <c r="B84" s="7" t="s">
        <v>68</v>
      </c>
      <c r="C84">
        <v>2.5</v>
      </c>
      <c r="D84" s="1" t="s">
        <v>10</v>
      </c>
      <c r="E84" s="6" t="s">
        <v>466</v>
      </c>
      <c r="F84" t="s">
        <v>466</v>
      </c>
    </row>
    <row r="85" spans="1:20" x14ac:dyDescent="0.3">
      <c r="A85">
        <v>80</v>
      </c>
      <c r="B85" s="7" t="s">
        <v>406</v>
      </c>
      <c r="C85">
        <v>5</v>
      </c>
      <c r="D85" s="1" t="s">
        <v>10</v>
      </c>
      <c r="E85" s="6" t="s">
        <v>466</v>
      </c>
      <c r="F85" t="s">
        <v>466</v>
      </c>
    </row>
    <row r="86" spans="1:20" x14ac:dyDescent="0.3">
      <c r="A86">
        <v>81</v>
      </c>
      <c r="B86" s="7" t="s">
        <v>248</v>
      </c>
      <c r="C86">
        <v>1</v>
      </c>
      <c r="D86" s="1" t="s">
        <v>10</v>
      </c>
      <c r="E86" s="6" t="s">
        <v>466</v>
      </c>
      <c r="F86" t="s">
        <v>466</v>
      </c>
    </row>
    <row r="87" spans="1:20" x14ac:dyDescent="0.3">
      <c r="A87">
        <v>82</v>
      </c>
      <c r="B87" s="7" t="s">
        <v>103</v>
      </c>
      <c r="C87">
        <v>1E-3</v>
      </c>
      <c r="D87" s="1" t="s">
        <v>10</v>
      </c>
      <c r="E87" s="6" t="s">
        <v>466</v>
      </c>
      <c r="F87" t="s">
        <v>467</v>
      </c>
      <c r="G87" s="9" t="s">
        <v>504</v>
      </c>
      <c r="H87" s="9">
        <v>0</v>
      </c>
      <c r="I87" s="9">
        <v>1</v>
      </c>
      <c r="J87" s="9">
        <v>362.77</v>
      </c>
      <c r="K87" s="9">
        <f>+H87*14/J87*C87/1000</f>
        <v>0</v>
      </c>
      <c r="L87" s="9">
        <f>+I87*31/J87*C87/1000</f>
        <v>8.5453593185765097E-8</v>
      </c>
      <c r="M87" s="9">
        <f>+K87/0.04</f>
        <v>0</v>
      </c>
      <c r="N87" s="9">
        <f>+L87/0.004</f>
        <v>2.1363398296441275E-5</v>
      </c>
      <c r="O87" s="9">
        <f>IF(M87 = 0,0, IF(ROUNDDOWN(LOG10(M87/POWER(10,+ROUNDDOWN(LOG10(M87),0))),0)&gt;=1,ROUND(+D82/POWER(10,+ROUNDDOWN(LOG10(M87),0)),1)*POWER(10,+ROUNDDOWN(LOG10(M87),0)),ROUND(+M87/POWER(10,+ROUNDDOWN(LOG10(M87),0)),1)*POWER(10,+ROUNDDOWN(LOG10(M87),0))))</f>
        <v>0</v>
      </c>
      <c r="P87" s="9">
        <f>IF(N87 = 0,0, IF(ROUNDDOWN(LOG10(N87/POWER(10,+ROUNDDOWN(LOG10(N87),0))),0)&gt;=1,ROUND(+E82/POWER(10,+ROUNDDOWN(LOG10(N87),0)),1)*POWER(10,+ROUNDDOWN(LOG10(N87),0)),ROUND(+N87/POWER(10,+ROUNDDOWN(LOG10(N87),0)),1)*POWER(10,+ROUNDDOWN(LOG10(N87),0))))</f>
        <v>2.0000000000000002E-5</v>
      </c>
    </row>
    <row r="88" spans="1:20" x14ac:dyDescent="0.3">
      <c r="A88">
        <v>83</v>
      </c>
      <c r="B88" s="7" t="s">
        <v>444</v>
      </c>
      <c r="C88">
        <v>50</v>
      </c>
      <c r="D88" s="1" t="s">
        <v>10</v>
      </c>
      <c r="E88" s="6" t="s">
        <v>467</v>
      </c>
      <c r="F88" t="s">
        <v>467</v>
      </c>
      <c r="G88" s="9" t="s">
        <v>505</v>
      </c>
      <c r="H88" s="9">
        <v>1</v>
      </c>
      <c r="I88" s="9">
        <v>0</v>
      </c>
      <c r="J88" s="9">
        <v>26</v>
      </c>
      <c r="K88" s="9">
        <f>+H88*14/J88*C88/1000</f>
        <v>2.6923076923076925E-2</v>
      </c>
      <c r="L88" s="9">
        <f>+I88*31/J88*C88/1000</f>
        <v>0</v>
      </c>
      <c r="M88" s="9">
        <f>+K88/0.04</f>
        <v>0.67307692307692313</v>
      </c>
      <c r="N88" s="9">
        <f>+L88/0.004</f>
        <v>0</v>
      </c>
      <c r="O88" s="9">
        <f>IF(+ROUNDDOWN(LOG10(M88/POWER(10,+ROUNDDOWN(LOG10(M88),0))),0)&gt;=1,ROUND(+D83/POWER(10,+ROUNDDOWN(LOG10(M88),0)),2)*POWER(10,+ROUNDDOWN(LOG10(M88),0)),ROUND(+M88/POWER(10,+ROUNDDOWN(LOG10(M88),0)),2)*POWER(10,+ROUNDDOWN(LOG10(M88),0)))</f>
        <v>0.67</v>
      </c>
      <c r="P88" s="9">
        <f>IF(N88 = 0,0, IF(ROUNDDOWN(LOG10(N88/POWER(10,+ROUNDDOWN(LOG10(N88),0))),0)&gt;=1,ROUND(+E83/POWER(10,+ROUNDDOWN(LOG10(N88),0)),1)*POWER(10,+ROUNDDOWN(LOG10(N88),0)),ROUND(+N88/POWER(10,+ROUNDDOWN(LOG10(N88),0)),1)*POWER(10,+ROUNDDOWN(LOG10(N88),0))))</f>
        <v>0</v>
      </c>
    </row>
    <row r="89" spans="1:20" x14ac:dyDescent="0.3">
      <c r="A89">
        <v>84</v>
      </c>
      <c r="B89" s="7" t="s">
        <v>43</v>
      </c>
      <c r="C89">
        <v>2.5000000000000001E-3</v>
      </c>
      <c r="D89" s="1" t="s">
        <v>10</v>
      </c>
      <c r="E89" s="6" t="s">
        <v>466</v>
      </c>
      <c r="F89" t="s">
        <v>467</v>
      </c>
      <c r="G89" s="9" t="s">
        <v>506</v>
      </c>
      <c r="H89" s="9">
        <v>5</v>
      </c>
      <c r="I89" s="9">
        <v>0</v>
      </c>
      <c r="J89" s="9">
        <v>253.37</v>
      </c>
      <c r="K89" s="9">
        <f>+H89*14/J89*C89/1000</f>
        <v>6.9068950546631403E-7</v>
      </c>
      <c r="L89" s="9">
        <f>+I89*31/J89*C89/1000</f>
        <v>0</v>
      </c>
      <c r="M89" s="9">
        <f>+K89/0.04</f>
        <v>1.7267237636657852E-5</v>
      </c>
      <c r="N89" s="9">
        <f>+L89/0.004</f>
        <v>0</v>
      </c>
      <c r="O89" s="9">
        <f>IF(+ROUNDDOWN(LOG10(M89/POWER(10,+ROUNDDOWN(LOG10(M89),0))),0)&gt;=1,ROUND(+D84/POWER(10,+ROUNDDOWN(LOG10(M89),0)),1)*POWER(10,+ROUNDDOWN(LOG10(M89),0)),ROUND(+M89/POWER(10,+ROUNDDOWN(LOG10(M89),0)),1)*POWER(10,+ROUNDDOWN(LOG10(M89),0)))</f>
        <v>2.0000000000000002E-5</v>
      </c>
      <c r="P89" s="9">
        <f>IF(N89 = 0,0, IF(ROUNDDOWN(LOG10(N89/POWER(10,+ROUNDDOWN(LOG10(N89),0))),0)&gt;=1,ROUND(+E84/POWER(10,+ROUNDDOWN(LOG10(N89),0)),1)*POWER(10,+ROUNDDOWN(LOG10(N89),0)),ROUND(+N89/POWER(10,+ROUNDDOWN(LOG10(N89),0)),1)*POWER(10,+ROUNDDOWN(LOG10(N89),0))))</f>
        <v>0</v>
      </c>
    </row>
    <row r="90" spans="1:20" x14ac:dyDescent="0.3">
      <c r="A90">
        <v>85</v>
      </c>
      <c r="B90" s="7" t="s">
        <v>45</v>
      </c>
      <c r="C90">
        <v>8.0000000000000007E-5</v>
      </c>
      <c r="D90" s="1" t="s">
        <v>10</v>
      </c>
      <c r="E90" s="6" t="s">
        <v>466</v>
      </c>
      <c r="F90" t="s">
        <v>467</v>
      </c>
      <c r="G90" s="9" t="s">
        <v>507</v>
      </c>
      <c r="H90" s="9">
        <v>1</v>
      </c>
      <c r="I90" s="9">
        <v>0</v>
      </c>
      <c r="J90" s="9">
        <v>416.3</v>
      </c>
      <c r="K90" s="9">
        <f>+H90*14/J90*C90/1000</f>
        <v>2.69036752342061E-9</v>
      </c>
      <c r="L90" s="9">
        <f>+I90*31/J90*C90/1000</f>
        <v>0</v>
      </c>
      <c r="M90" s="9">
        <f>+K90/0.04</f>
        <v>6.7259188085515243E-8</v>
      </c>
      <c r="N90" s="9">
        <f>+L90/0.004</f>
        <v>0</v>
      </c>
      <c r="O90" s="9">
        <f>IF(+ROUNDDOWN(LOG10(M90/POWER(10,+ROUNDDOWN(LOG10(M90),0))),0)&gt;=1,ROUND(+D85/POWER(10,+ROUNDDOWN(LOG10(M90),0)),1)*POWER(10,+ROUNDDOWN(LOG10(M90),0)),ROUND(+M90/POWER(10,+ROUNDDOWN(LOG10(M90),0)),1)*POWER(10,+ROUNDDOWN(LOG10(M90),0)))</f>
        <v>6.9999999999999992E-8</v>
      </c>
      <c r="P90" s="9">
        <f>IF(N90 = 0,0, IF(ROUNDDOWN(LOG10(N90/POWER(10,+ROUNDDOWN(LOG10(N90),0))),0)&gt;=1,ROUND(+E85/POWER(10,+ROUNDDOWN(LOG10(N90),0)),1)*POWER(10,+ROUNDDOWN(LOG10(N90),0)),ROUND(+N90/POWER(10,+ROUNDDOWN(LOG10(N90),0)),1)*POWER(10,+ROUNDDOWN(LOG10(N90),0))))</f>
        <v>0</v>
      </c>
    </row>
    <row r="91" spans="1:20" x14ac:dyDescent="0.3">
      <c r="A91">
        <v>86</v>
      </c>
      <c r="B91" s="7" t="s">
        <v>461</v>
      </c>
      <c r="C91">
        <v>0.01</v>
      </c>
      <c r="D91" s="1" t="s">
        <v>10</v>
      </c>
      <c r="E91" s="6" t="s">
        <v>466</v>
      </c>
      <c r="F91" t="s">
        <v>466</v>
      </c>
    </row>
    <row r="92" spans="1:20" x14ac:dyDescent="0.3">
      <c r="A92">
        <v>87</v>
      </c>
      <c r="B92" s="7" t="s">
        <v>462</v>
      </c>
      <c r="C92">
        <v>2.5000000000000001E-2</v>
      </c>
      <c r="D92" s="1" t="s">
        <v>10</v>
      </c>
      <c r="E92" s="6" t="s">
        <v>466</v>
      </c>
      <c r="F92" t="s">
        <v>466</v>
      </c>
    </row>
    <row r="93" spans="1:20" x14ac:dyDescent="0.3">
      <c r="A93">
        <v>88</v>
      </c>
      <c r="B93" s="7" t="s">
        <v>120</v>
      </c>
      <c r="C93">
        <v>0.05</v>
      </c>
      <c r="D93" s="1" t="s">
        <v>10</v>
      </c>
      <c r="E93" s="6" t="s">
        <v>466</v>
      </c>
      <c r="F93" t="s">
        <v>467</v>
      </c>
      <c r="G93" s="9" t="s">
        <v>508</v>
      </c>
      <c r="H93" s="9">
        <v>0</v>
      </c>
      <c r="I93" s="9">
        <v>1</v>
      </c>
      <c r="J93" s="9">
        <v>258.33999999999997</v>
      </c>
      <c r="K93" s="9">
        <f>+H93*14/J93*C93/1000</f>
        <v>0</v>
      </c>
      <c r="L93" s="9">
        <f>+I93*31/J93*C93/1000</f>
        <v>5.9998451652860582E-6</v>
      </c>
      <c r="M93" s="9">
        <f>+K93/0.04</f>
        <v>0</v>
      </c>
      <c r="N93" s="9">
        <f>+L93/0.004</f>
        <v>1.4999612913215146E-3</v>
      </c>
      <c r="O93" s="9">
        <f>IF(M93 = 0,0, IF(ROUNDDOWN(LOG10(M93/POWER(10,+ROUNDDOWN(LOG10(M93),0))),0)&gt;=1,ROUND(+D88/POWER(10,+ROUNDDOWN(LOG10(M93),0)),1)*POWER(10,+ROUNDDOWN(LOG10(M93),0)),ROUND(+M93/POWER(10,+ROUNDDOWN(LOG10(M93),0)),1)*POWER(10,+ROUNDDOWN(LOG10(M93),0))))</f>
        <v>0</v>
      </c>
      <c r="P93" s="9">
        <f>IF(N93 = 0,0, IF(ROUNDDOWN(LOG10(N93/POWER(10,+ROUNDDOWN(LOG10(N93),0))),0)&gt;=1,ROUND(+E88/POWER(10,+ROUNDDOWN(LOG10(N93),0)),1)*POWER(10,+ROUNDDOWN(LOG10(N93),0)),ROUND(+N93/POWER(10,+ROUNDDOWN(LOG10(N93),0)),1)*POWER(10,+ROUNDDOWN(LOG10(N93),0))))</f>
        <v>1E-3</v>
      </c>
    </row>
    <row r="94" spans="1:20" x14ac:dyDescent="0.3">
      <c r="A94">
        <v>89</v>
      </c>
      <c r="B94" s="7" t="s">
        <v>366</v>
      </c>
      <c r="C94">
        <v>1.3</v>
      </c>
      <c r="D94" s="1" t="s">
        <v>10</v>
      </c>
      <c r="E94" s="6" t="s">
        <v>466</v>
      </c>
      <c r="F94" t="s">
        <v>466</v>
      </c>
    </row>
    <row r="95" spans="1:20" x14ac:dyDescent="0.3">
      <c r="A95">
        <v>90</v>
      </c>
      <c r="B95" s="7" t="s">
        <v>469</v>
      </c>
      <c r="C95">
        <v>0.5</v>
      </c>
      <c r="D95" s="1" t="s">
        <v>10</v>
      </c>
      <c r="E95" s="6" t="s">
        <v>466</v>
      </c>
      <c r="F95" t="s">
        <v>466</v>
      </c>
    </row>
    <row r="96" spans="1:20" ht="28.8" x14ac:dyDescent="0.3">
      <c r="A96">
        <v>91</v>
      </c>
      <c r="B96" s="7" t="s">
        <v>124</v>
      </c>
      <c r="C96" s="37">
        <v>0.08</v>
      </c>
      <c r="D96" s="38" t="s">
        <v>10</v>
      </c>
      <c r="E96" s="6" t="s">
        <v>466</v>
      </c>
      <c r="F96" t="s">
        <v>466</v>
      </c>
    </row>
    <row r="97" spans="1:16" x14ac:dyDescent="0.3">
      <c r="A97">
        <v>92</v>
      </c>
      <c r="B97" s="7" t="s">
        <v>145</v>
      </c>
      <c r="C97" s="37">
        <v>0.5</v>
      </c>
      <c r="D97" s="38" t="s">
        <v>10</v>
      </c>
      <c r="E97" s="6" t="s">
        <v>466</v>
      </c>
      <c r="F97" t="s">
        <v>467</v>
      </c>
      <c r="G97" s="9" t="s">
        <v>509</v>
      </c>
      <c r="H97" s="9">
        <v>2</v>
      </c>
      <c r="I97" s="9">
        <v>0</v>
      </c>
      <c r="J97" s="9">
        <v>253.13</v>
      </c>
      <c r="K97" s="9">
        <f>+H97*14/J97*C97/1000</f>
        <v>5.5307549480504091E-5</v>
      </c>
      <c r="L97" s="9">
        <f>+I97*31/J97*C97/1000</f>
        <v>0</v>
      </c>
      <c r="M97" s="9">
        <f>+K97/0.04</f>
        <v>1.3826887370126022E-3</v>
      </c>
      <c r="N97" s="9">
        <f>+L97/0.004</f>
        <v>0</v>
      </c>
      <c r="O97" s="9">
        <f>IF(+ROUNDDOWN(LOG10(M97/POWER(10,+ROUNDDOWN(LOG10(M97),0))),0)&gt;=1,ROUND(+D92/POWER(10,+ROUNDDOWN(LOG10(M97),0)),1)*POWER(10,+ROUNDDOWN(LOG10(M97),0)),ROUND(+M97/POWER(10,+ROUNDDOWN(LOG10(M97),0)),1)*POWER(10,+ROUNDDOWN(LOG10(M97),0)))</f>
        <v>1E-3</v>
      </c>
      <c r="P97" s="9">
        <f>IF(N97 = 0,0, IF(ROUNDDOWN(LOG10(N97/POWER(10,+ROUNDDOWN(LOG10(N97),0))),0)&gt;=1,ROUND(+E92/POWER(10,+ROUNDDOWN(LOG10(N97),0)),1)*POWER(10,+ROUNDDOWN(LOG10(N97),0)),ROUND(+N97/POWER(10,+ROUNDDOWN(LOG10(N97),0)),1)*POWER(10,+ROUNDDOWN(LOG10(N97),0))))</f>
        <v>0</v>
      </c>
    </row>
    <row r="98" spans="1:16" x14ac:dyDescent="0.3">
      <c r="A98">
        <v>93</v>
      </c>
      <c r="B98" s="7" t="s">
        <v>157</v>
      </c>
      <c r="C98" s="37">
        <v>20</v>
      </c>
      <c r="D98" s="38" t="s">
        <v>10</v>
      </c>
      <c r="E98" s="6" t="s">
        <v>466</v>
      </c>
      <c r="F98" t="s">
        <v>466</v>
      </c>
    </row>
    <row r="99" spans="1:16" x14ac:dyDescent="0.3">
      <c r="A99">
        <v>94</v>
      </c>
      <c r="B99" s="7" t="s">
        <v>171</v>
      </c>
      <c r="C99" s="37">
        <v>3</v>
      </c>
      <c r="D99" s="38" t="s">
        <v>10</v>
      </c>
      <c r="E99" s="6" t="s">
        <v>466</v>
      </c>
      <c r="F99" t="s">
        <v>467</v>
      </c>
      <c r="G99" s="9" t="s">
        <v>510</v>
      </c>
      <c r="H99" s="9">
        <v>1</v>
      </c>
      <c r="I99" s="9">
        <v>0</v>
      </c>
      <c r="J99" s="9">
        <v>192.01</v>
      </c>
      <c r="K99" s="9">
        <f>+H99*14/J99*C99/1000</f>
        <v>2.1873860736419982E-4</v>
      </c>
      <c r="L99" s="9">
        <f>+I99*31/J99*C99/1000</f>
        <v>0</v>
      </c>
      <c r="M99" s="9">
        <f>+K99/0.04</f>
        <v>5.4684651841049956E-3</v>
      </c>
      <c r="N99" s="9">
        <f>+L99/0.004</f>
        <v>0</v>
      </c>
      <c r="O99" s="9">
        <f>IF(+ROUNDDOWN(LOG10(M99/POWER(10,+ROUNDDOWN(LOG10(M99),0))),0)&gt;=1,ROUND(+D94/POWER(10,+ROUNDDOWN(LOG10(M99),0)),1)*POWER(10,+ROUNDDOWN(LOG10(M99),0)),ROUND(+M99/POWER(10,+ROUNDDOWN(LOG10(M99),0)),1)*POWER(10,+ROUNDDOWN(LOG10(M99),0)))</f>
        <v>5.0000000000000001E-3</v>
      </c>
      <c r="P99" s="9">
        <f>IF(N99 = 0,0, IF(ROUNDDOWN(LOG10(N99/POWER(10,+ROUNDDOWN(LOG10(N99),0))),0)&gt;=1,ROUND(+E94/POWER(10,+ROUNDDOWN(LOG10(N99),0)),1)*POWER(10,+ROUNDDOWN(LOG10(N99),0)),ROUND(+N99/POWER(10,+ROUNDDOWN(LOG10(N99),0)),1)*POWER(10,+ROUNDDOWN(LOG10(N99),0))))</f>
        <v>0</v>
      </c>
    </row>
    <row r="100" spans="1:16" x14ac:dyDescent="0.3">
      <c r="A100">
        <v>95</v>
      </c>
      <c r="B100" s="7" t="s">
        <v>174</v>
      </c>
      <c r="C100" s="37">
        <v>5.9999999999999995E-4</v>
      </c>
      <c r="D100" s="38" t="s">
        <v>10</v>
      </c>
      <c r="E100" s="6" t="s">
        <v>466</v>
      </c>
      <c r="F100" t="s">
        <v>467</v>
      </c>
      <c r="G100" s="9" t="s">
        <v>511</v>
      </c>
      <c r="H100" s="9">
        <v>0</v>
      </c>
      <c r="I100" s="9">
        <v>1</v>
      </c>
      <c r="J100" s="9">
        <v>220.98</v>
      </c>
      <c r="K100" s="9">
        <f>+H100*14/J100*C100/1000</f>
        <v>0</v>
      </c>
      <c r="L100" s="9">
        <f>+I100*31/J100*C100/1000</f>
        <v>8.4170513168612536E-8</v>
      </c>
      <c r="M100" s="9">
        <f>+K100/0.04</f>
        <v>0</v>
      </c>
      <c r="N100" s="9">
        <f>+L100/0.004</f>
        <v>2.1042628292153133E-5</v>
      </c>
      <c r="O100" s="9">
        <f>IF(M100 = 0,0, IF(ROUNDDOWN(LOG10(M100/POWER(10,+ROUNDDOWN(LOG10(M100),0))),0)&gt;=1,ROUND(+D95/POWER(10,+ROUNDDOWN(LOG10(M100),0)),1)*POWER(10,+ROUNDDOWN(LOG10(M100),0)),ROUND(+M100/POWER(10,+ROUNDDOWN(LOG10(M100),0)),1)*POWER(10,+ROUNDDOWN(LOG10(M100),0))))</f>
        <v>0</v>
      </c>
      <c r="P100" s="9">
        <f>IF(N100 = 0,0, IF(ROUNDDOWN(LOG10(N100/POWER(10,+ROUNDDOWN(LOG10(N100),0))),0)&gt;=1,ROUND(+E95/POWER(10,+ROUNDDOWN(LOG10(N100),0)),1)*POWER(10,+ROUNDDOWN(LOG10(N100),0)),ROUND(+N100/POWER(10,+ROUNDDOWN(LOG10(N100),0)),1)*POWER(10,+ROUNDDOWN(LOG10(N100),0))))</f>
        <v>2.0000000000000002E-5</v>
      </c>
    </row>
    <row r="101" spans="1:16" x14ac:dyDescent="0.3">
      <c r="A101">
        <v>96</v>
      </c>
      <c r="B101" s="7" t="s">
        <v>169</v>
      </c>
      <c r="C101" s="37">
        <v>20</v>
      </c>
      <c r="D101" s="38" t="s">
        <v>10</v>
      </c>
      <c r="E101" s="6" t="s">
        <v>466</v>
      </c>
      <c r="F101" t="s">
        <v>466</v>
      </c>
    </row>
    <row r="102" spans="1:16" x14ac:dyDescent="0.3">
      <c r="A102">
        <v>97</v>
      </c>
      <c r="B102" s="7" t="s">
        <v>172</v>
      </c>
      <c r="C102" s="37">
        <v>1.2999999999999999E-3</v>
      </c>
      <c r="D102" s="38" t="s">
        <v>10</v>
      </c>
      <c r="E102" s="6" t="s">
        <v>466</v>
      </c>
      <c r="F102" t="s">
        <v>466</v>
      </c>
    </row>
    <row r="103" spans="1:16" x14ac:dyDescent="0.3">
      <c r="A103">
        <v>98</v>
      </c>
      <c r="B103" s="7" t="s">
        <v>28</v>
      </c>
      <c r="C103">
        <v>0.01</v>
      </c>
      <c r="D103" s="1" t="s">
        <v>10</v>
      </c>
      <c r="E103" s="6" t="s">
        <v>466</v>
      </c>
      <c r="F103" t="s">
        <v>466</v>
      </c>
    </row>
    <row r="104" spans="1:16" x14ac:dyDescent="0.3">
      <c r="A104">
        <v>99</v>
      </c>
      <c r="B104" s="7" t="s">
        <v>176</v>
      </c>
      <c r="C104" s="37">
        <v>30</v>
      </c>
      <c r="D104" s="1" t="s">
        <v>10</v>
      </c>
      <c r="E104" s="6" t="s">
        <v>467</v>
      </c>
      <c r="F104" t="s">
        <v>467</v>
      </c>
      <c r="G104" s="9" t="s">
        <v>512</v>
      </c>
      <c r="H104" s="9">
        <v>1</v>
      </c>
      <c r="I104" s="9">
        <v>0</v>
      </c>
      <c r="J104" s="9">
        <v>73.14</v>
      </c>
      <c r="K104" s="9">
        <f>+H104*14/J104*C104/1000</f>
        <v>5.742411812961444E-3</v>
      </c>
      <c r="L104" s="9">
        <f>+I104*31/J104*C104/1000</f>
        <v>0</v>
      </c>
      <c r="M104" s="9">
        <f>+K104/0.04</f>
        <v>0.14356029532403611</v>
      </c>
      <c r="N104" s="9">
        <f>+L104/0.004</f>
        <v>0</v>
      </c>
      <c r="O104" s="9">
        <f>IF(+ROUNDDOWN(LOG10(M104/POWER(10,+ROUNDDOWN(LOG10(M104),0))),0)&gt;=1,ROUND(+D99/POWER(10,+ROUNDDOWN(LOG10(M104),0)),2)*POWER(10,+ROUNDDOWN(LOG10(M104),0)),ROUND(+M104/POWER(10,+ROUNDDOWN(LOG10(M104),0)),2)*POWER(10,+ROUNDDOWN(LOG10(M104),0)))</f>
        <v>0.14000000000000001</v>
      </c>
      <c r="P104" s="9">
        <f>IF(N104 = 0,0, IF(ROUNDDOWN(LOG10(N104/POWER(10,+ROUNDDOWN(LOG10(N104),0))),0)&gt;=1,ROUND(+E99/POWER(10,+ROUNDDOWN(LOG10(N104),0)),1)*POWER(10,+ROUNDDOWN(LOG10(N104),0)),ROUND(+N104/POWER(10,+ROUNDDOWN(LOG10(N104),0)),1)*POWER(10,+ROUNDDOWN(LOG10(N104),0))))</f>
        <v>0</v>
      </c>
    </row>
    <row r="105" spans="1:16" x14ac:dyDescent="0.3">
      <c r="A105">
        <v>100</v>
      </c>
      <c r="B105" s="7" t="s">
        <v>47</v>
      </c>
      <c r="C105">
        <v>2</v>
      </c>
      <c r="D105" s="1" t="s">
        <v>10</v>
      </c>
      <c r="E105" s="6" t="s">
        <v>466</v>
      </c>
      <c r="F105" t="s">
        <v>466</v>
      </c>
    </row>
    <row r="106" spans="1:16" x14ac:dyDescent="0.3">
      <c r="A106">
        <v>101</v>
      </c>
      <c r="B106" s="7" t="s">
        <v>463</v>
      </c>
      <c r="C106" s="10">
        <v>0.14000000000000001</v>
      </c>
      <c r="D106" s="1" t="s">
        <v>10</v>
      </c>
      <c r="E106" s="6" t="s">
        <v>466</v>
      </c>
      <c r="F106" t="s">
        <v>466</v>
      </c>
    </row>
    <row r="107" spans="1:16" x14ac:dyDescent="0.3">
      <c r="A107">
        <v>102</v>
      </c>
      <c r="B107" s="7" t="s">
        <v>389</v>
      </c>
      <c r="C107" s="37">
        <v>0.03</v>
      </c>
      <c r="D107" s="1" t="s">
        <v>10</v>
      </c>
      <c r="E107" s="6" t="s">
        <v>466</v>
      </c>
      <c r="F107" t="s">
        <v>467</v>
      </c>
      <c r="G107" s="9" t="s">
        <v>513</v>
      </c>
      <c r="H107" s="9">
        <v>2</v>
      </c>
      <c r="I107" s="9">
        <v>0</v>
      </c>
      <c r="J107" s="9">
        <v>394.29</v>
      </c>
      <c r="K107" s="9">
        <f>+H107*14/J107*C107/1000</f>
        <v>2.1304116259605871E-6</v>
      </c>
      <c r="L107" s="9">
        <f>+I107*31/J107*C107/1000</f>
        <v>0</v>
      </c>
      <c r="M107" s="9">
        <f>+K107/0.04</f>
        <v>5.3260290649014677E-5</v>
      </c>
      <c r="N107" s="9">
        <f>+L107/0.004</f>
        <v>0</v>
      </c>
      <c r="O107" s="9">
        <f>IF(+ROUNDDOWN(LOG10(M107/POWER(10,+ROUNDDOWN(LOG10(M107),0))),0)&gt;=1,ROUND(+D102/POWER(10,+ROUNDDOWN(LOG10(M107),0)),1)*POWER(10,+ROUNDDOWN(LOG10(M107),0)),ROUND(+M107/POWER(10,+ROUNDDOWN(LOG10(M107),0)),1)*POWER(10,+ROUNDDOWN(LOG10(M107),0)))</f>
        <v>5.0000000000000002E-5</v>
      </c>
      <c r="P107" s="9">
        <f>IF(N107 = 0,0, IF(ROUNDDOWN(LOG10(N107/POWER(10,+ROUNDDOWN(LOG10(N107),0))),0)&gt;=1,ROUND(+E102/POWER(10,+ROUNDDOWN(LOG10(N107),0)),1)*POWER(10,+ROUNDDOWN(LOG10(N107),0)),ROUND(+N107/POWER(10,+ROUNDDOWN(LOG10(N107),0)),1)*POWER(10,+ROUNDDOWN(LOG10(N107),0))))</f>
        <v>0</v>
      </c>
    </row>
    <row r="108" spans="1:16" x14ac:dyDescent="0.3">
      <c r="A108">
        <v>103</v>
      </c>
      <c r="B108" s="7" t="s">
        <v>178</v>
      </c>
      <c r="C108" s="37">
        <v>0.02</v>
      </c>
      <c r="D108" s="1" t="s">
        <v>10</v>
      </c>
      <c r="E108" s="6" t="s">
        <v>466</v>
      </c>
      <c r="F108" t="s">
        <v>467</v>
      </c>
      <c r="G108" s="9" t="s">
        <v>514</v>
      </c>
      <c r="H108" s="9">
        <v>1</v>
      </c>
      <c r="I108" s="9">
        <v>1</v>
      </c>
      <c r="J108" s="9">
        <v>229.26</v>
      </c>
      <c r="K108" s="9">
        <f>+H108*14/J108*C108/1000</f>
        <v>1.2213207711768297E-6</v>
      </c>
      <c r="L108" s="9">
        <f>+I108*31/J108*C108/1000</f>
        <v>2.7043531361772659E-6</v>
      </c>
      <c r="M108" s="9">
        <f>+K108/0.04</f>
        <v>3.0533019279420739E-5</v>
      </c>
      <c r="N108" s="9">
        <f>+L108/0.004</f>
        <v>6.7608828404431642E-4</v>
      </c>
      <c r="O108" s="9">
        <f>IF(+ROUNDDOWN(LOG10(M108/POWER(10,+ROUNDDOWN(LOG10(M108),0))),0)&gt;=1,ROUND(+D103/POWER(10,+ROUNDDOWN(LOG10(M108),0)),1)*POWER(10,+ROUNDDOWN(LOG10(M108),0)),ROUND(+M108/POWER(10,+ROUNDDOWN(LOG10(M108),0)),1)*POWER(10,+ROUNDDOWN(LOG10(M108),0)))</f>
        <v>3.0000000000000001E-5</v>
      </c>
      <c r="P108" s="9">
        <f>IF(N108 = 0,0, IF(ROUNDDOWN(LOG10(N108/POWER(10,+ROUNDDOWN(LOG10(N108),0))),0)&gt;=1,ROUND(+E103/POWER(10,+ROUNDDOWN(LOG10(N108),0)),1)*POWER(10,+ROUNDDOWN(LOG10(N108),0)),ROUND(+N108/POWER(10,+ROUNDDOWN(LOG10(N108),0)),1)*POWER(10,+ROUNDDOWN(LOG10(N108),0))))</f>
        <v>6.9999999999999999E-4</v>
      </c>
    </row>
    <row r="109" spans="1:16" x14ac:dyDescent="0.3">
      <c r="A109">
        <v>104</v>
      </c>
      <c r="B109" s="7" t="s">
        <v>180</v>
      </c>
      <c r="C109" s="37">
        <v>6</v>
      </c>
      <c r="D109" s="1" t="s">
        <v>10</v>
      </c>
      <c r="E109" s="6" t="s">
        <v>468</v>
      </c>
      <c r="F109" t="s">
        <v>467</v>
      </c>
      <c r="G109" s="9" t="s">
        <v>515</v>
      </c>
      <c r="H109" s="9">
        <v>1</v>
      </c>
      <c r="I109" s="9">
        <v>0</v>
      </c>
      <c r="J109" s="9">
        <v>45.08</v>
      </c>
      <c r="K109" s="9">
        <f>+H109*14/J109*C109/1000</f>
        <v>1.8633540372670809E-3</v>
      </c>
      <c r="L109" s="9">
        <f>+I109*31/J109*C109/1000</f>
        <v>0</v>
      </c>
      <c r="M109" s="9">
        <f>+K109/0.04</f>
        <v>4.6583850931677023E-2</v>
      </c>
      <c r="N109" s="9">
        <f>+L109/0.004</f>
        <v>0</v>
      </c>
      <c r="O109" s="9">
        <f>IF(+ROUNDDOWN(LOG10(M109/POWER(10,+ROUNDDOWN(LOG10(M109),0))),0)&gt;=1,ROUND(+D104/POWER(10,+ROUNDDOWN(LOG10(M109),0)),1)*POWER(10,+ROUNDDOWN(LOG10(M109),0)),ROUND(+M109/POWER(10,+ROUNDDOWN(LOG10(M109),0)),1)*POWER(10,+ROUNDDOWN(LOG10(M109),0)))</f>
        <v>0.05</v>
      </c>
      <c r="P109" s="9">
        <f>IF(N109 = 0,0, IF(ROUNDDOWN(LOG10(N109/POWER(10,+ROUNDDOWN(LOG10(N109),0))),0)&gt;=1,ROUND(+E104/POWER(10,+ROUNDDOWN(LOG10(N109),0)),1)*POWER(10,+ROUNDDOWN(LOG10(N109),0)),ROUND(+N109/POWER(10,+ROUNDDOWN(LOG10(N109),0)),1)*POWER(10,+ROUNDDOWN(LOG10(N109),0))))</f>
        <v>0</v>
      </c>
    </row>
    <row r="110" spans="1:16" x14ac:dyDescent="0.3">
      <c r="A110">
        <v>105</v>
      </c>
      <c r="B110" s="7" t="s">
        <v>182</v>
      </c>
      <c r="C110" s="37">
        <v>0.01</v>
      </c>
      <c r="D110" s="1" t="s">
        <v>10</v>
      </c>
      <c r="E110" s="6" t="s">
        <v>466</v>
      </c>
      <c r="F110" t="s">
        <v>467</v>
      </c>
      <c r="G110" s="9" t="s">
        <v>516</v>
      </c>
      <c r="H110" s="9">
        <v>0</v>
      </c>
      <c r="I110" s="9">
        <v>1</v>
      </c>
      <c r="J110" s="9">
        <v>274.39999999999998</v>
      </c>
      <c r="K110" s="9">
        <f>+H110*14/J110*C110/1000</f>
        <v>0</v>
      </c>
      <c r="L110" s="9">
        <f>+I110*31/J110*C110/1000</f>
        <v>1.1297376093294464E-6</v>
      </c>
      <c r="M110" s="9">
        <f>+K110/0.04</f>
        <v>0</v>
      </c>
      <c r="N110" s="9">
        <f>+L110/0.004</f>
        <v>2.8243440233236157E-4</v>
      </c>
      <c r="O110" s="9">
        <f>IF(M110 = 0,0, IF(ROUNDDOWN(LOG10(M110/POWER(10,+ROUNDDOWN(LOG10(M110),0))),0)&gt;=1,ROUND(+D105/POWER(10,+ROUNDDOWN(LOG10(M110),0)),1)*POWER(10,+ROUNDDOWN(LOG10(M110),0)),ROUND(+M110/POWER(10,+ROUNDDOWN(LOG10(M110),0)),1)*POWER(10,+ROUNDDOWN(LOG10(M110),0))))</f>
        <v>0</v>
      </c>
      <c r="P110" s="9">
        <f>IF(N110 = 0,0, IF(ROUNDDOWN(LOG10(N110/POWER(10,+ROUNDDOWN(LOG10(N110),0))),0)&gt;=1,ROUND(+E105/POWER(10,+ROUNDDOWN(LOG10(N110),0)),1)*POWER(10,+ROUNDDOWN(LOG10(N110),0)),ROUND(+N110/POWER(10,+ROUNDDOWN(LOG10(N110),0)),1)*POWER(10,+ROUNDDOWN(LOG10(N110),0))))</f>
        <v>2.9999999999999997E-4</v>
      </c>
    </row>
    <row r="111" spans="1:16" x14ac:dyDescent="0.3">
      <c r="A111">
        <v>106</v>
      </c>
      <c r="B111" s="7" t="s">
        <v>368</v>
      </c>
      <c r="C111" s="37">
        <v>0.2</v>
      </c>
      <c r="D111" s="1" t="s">
        <v>10</v>
      </c>
      <c r="E111" s="6" t="s">
        <v>466</v>
      </c>
      <c r="F111" t="s">
        <v>467</v>
      </c>
      <c r="G111" s="9" t="s">
        <v>517</v>
      </c>
      <c r="H111" s="9">
        <v>2</v>
      </c>
      <c r="I111" s="9">
        <v>0</v>
      </c>
      <c r="J111" s="9">
        <v>233.09</v>
      </c>
      <c r="K111" s="9">
        <f>+H111*14/J111*C111/1000</f>
        <v>2.4025054699901324E-5</v>
      </c>
      <c r="L111" s="9">
        <f>+I111*31/J111*C111/1000</f>
        <v>0</v>
      </c>
      <c r="M111" s="9">
        <f>+K111/0.04</f>
        <v>6.006263674975331E-4</v>
      </c>
      <c r="N111" s="9">
        <f>+L111/0.004</f>
        <v>0</v>
      </c>
      <c r="O111" s="9">
        <f>IF(+ROUNDDOWN(LOG10(M111/POWER(10,+ROUNDDOWN(LOG10(M111),0))),0)&gt;=1,ROUND(+D106/POWER(10,+ROUNDDOWN(LOG10(M111),0)),1)*POWER(10,+ROUNDDOWN(LOG10(M111),0)),ROUND(+M111/POWER(10,+ROUNDDOWN(LOG10(M111),0)),1)*POWER(10,+ROUNDDOWN(LOG10(M111),0)))</f>
        <v>5.9999999999999995E-4</v>
      </c>
      <c r="P111" s="9">
        <f>IF(N111 = 0,0, IF(ROUNDDOWN(LOG10(N111/POWER(10,+ROUNDDOWN(LOG10(N111),0))),0)&gt;=1,ROUND(+E106/POWER(10,+ROUNDDOWN(LOG10(N111),0)),1)*POWER(10,+ROUNDDOWN(LOG10(N111),0)),ROUND(+N111/POWER(10,+ROUNDDOWN(LOG10(N111),0)),1)*POWER(10,+ROUNDDOWN(LOG10(N111),0))))</f>
        <v>0</v>
      </c>
    </row>
    <row r="112" spans="1:16" x14ac:dyDescent="0.3">
      <c r="A112">
        <v>107</v>
      </c>
      <c r="B112" s="7" t="s">
        <v>184</v>
      </c>
      <c r="C112" s="37">
        <v>5.0000000000000001E-3</v>
      </c>
      <c r="D112" s="1" t="s">
        <v>10</v>
      </c>
      <c r="E112" s="6" t="s">
        <v>466</v>
      </c>
      <c r="F112" t="s">
        <v>466</v>
      </c>
    </row>
    <row r="113" spans="1:16" x14ac:dyDescent="0.3">
      <c r="A113">
        <v>108</v>
      </c>
      <c r="B113" s="7" t="s">
        <v>29</v>
      </c>
      <c r="C113">
        <v>0.01</v>
      </c>
      <c r="D113" s="1" t="s">
        <v>10</v>
      </c>
      <c r="E113" s="6" t="s">
        <v>466</v>
      </c>
      <c r="F113" t="s">
        <v>466</v>
      </c>
    </row>
    <row r="114" spans="1:16" x14ac:dyDescent="0.3">
      <c r="A114">
        <v>109</v>
      </c>
      <c r="B114" s="7" t="s">
        <v>188</v>
      </c>
      <c r="C114" s="10">
        <v>10</v>
      </c>
      <c r="D114" s="1" t="s">
        <v>10</v>
      </c>
      <c r="E114" s="6" t="s">
        <v>466</v>
      </c>
      <c r="F114" t="s">
        <v>466</v>
      </c>
    </row>
    <row r="115" spans="1:16" x14ac:dyDescent="0.3">
      <c r="A115">
        <v>110</v>
      </c>
      <c r="B115" s="7" t="s">
        <v>191</v>
      </c>
      <c r="C115" s="10">
        <v>5</v>
      </c>
      <c r="D115" s="1" t="s">
        <v>10</v>
      </c>
      <c r="E115" s="6" t="s">
        <v>466</v>
      </c>
      <c r="F115" t="s">
        <v>466</v>
      </c>
    </row>
    <row r="116" spans="1:16" x14ac:dyDescent="0.3">
      <c r="A116">
        <v>111</v>
      </c>
      <c r="B116" s="7" t="s">
        <v>244</v>
      </c>
      <c r="C116" s="10">
        <v>0.1</v>
      </c>
      <c r="D116" s="1" t="s">
        <v>10</v>
      </c>
      <c r="E116" s="6" t="s">
        <v>466</v>
      </c>
      <c r="F116" t="s">
        <v>466</v>
      </c>
    </row>
    <row r="117" spans="1:16" x14ac:dyDescent="0.3">
      <c r="A117">
        <v>112</v>
      </c>
      <c r="B117" s="7" t="s">
        <v>193</v>
      </c>
      <c r="C117" s="10">
        <v>8.9999999999999998E-4</v>
      </c>
      <c r="D117" s="1" t="s">
        <v>10</v>
      </c>
      <c r="E117" s="6" t="s">
        <v>466</v>
      </c>
      <c r="F117" t="s">
        <v>467</v>
      </c>
      <c r="G117" s="9" t="s">
        <v>518</v>
      </c>
      <c r="H117" s="9">
        <v>1</v>
      </c>
      <c r="I117" s="9">
        <v>1</v>
      </c>
      <c r="J117" s="9">
        <v>277.23</v>
      </c>
      <c r="K117" s="9">
        <f>+H117*14/J117*C117/1000</f>
        <v>4.5449626663780976E-8</v>
      </c>
      <c r="L117" s="9">
        <f>+I117*31/J117*C117/1000</f>
        <v>1.0063845904122929E-7</v>
      </c>
      <c r="M117" s="9">
        <f>+K117/0.04</f>
        <v>1.1362406665945243E-6</v>
      </c>
      <c r="N117" s="9">
        <f>+L117/0.004</f>
        <v>2.5159614760307321E-5</v>
      </c>
      <c r="O117" s="9">
        <f>IF(+ROUNDDOWN(LOG10(M117/POWER(10,+ROUNDDOWN(LOG10(M117),0))),0)&gt;=1,ROUND(+D112/POWER(10,+ROUNDDOWN(LOG10(M117),0)),1)*POWER(10,+ROUNDDOWN(LOG10(M117),0)),ROUND(+M117/POWER(10,+ROUNDDOWN(LOG10(M117),0)),1)*POWER(10,+ROUNDDOWN(LOG10(M117),0)))</f>
        <v>1.0000000000000002E-6</v>
      </c>
      <c r="P117" s="9">
        <f>IF(N117 = 0,0, IF(ROUNDDOWN(LOG10(N117/POWER(10,+ROUNDDOWN(LOG10(N117),0))),0)&gt;=1,ROUND(+E112/POWER(10,+ROUNDDOWN(LOG10(N117),0)),1)*POWER(10,+ROUNDDOWN(LOG10(N117),0)),ROUND(+N117/POWER(10,+ROUNDDOWN(LOG10(N117),0)),1)*POWER(10,+ROUNDDOWN(LOG10(N117),0))))</f>
        <v>3.0000000000000001E-5</v>
      </c>
    </row>
    <row r="118" spans="1:16" x14ac:dyDescent="0.3">
      <c r="A118">
        <v>113</v>
      </c>
      <c r="B118" s="7" t="s">
        <v>195</v>
      </c>
      <c r="C118" s="52">
        <v>2.0000000000000001E-4</v>
      </c>
      <c r="D118" s="1" t="s">
        <v>10</v>
      </c>
      <c r="E118" s="6" t="s">
        <v>466</v>
      </c>
      <c r="F118" t="s">
        <v>467</v>
      </c>
      <c r="G118" s="9" t="s">
        <v>519</v>
      </c>
      <c r="H118" s="9">
        <v>0</v>
      </c>
      <c r="I118" s="9">
        <v>1</v>
      </c>
      <c r="J118" s="9">
        <v>278.33</v>
      </c>
      <c r="K118" s="9">
        <f>+H118*14/J118*C118/1000</f>
        <v>0</v>
      </c>
      <c r="L118" s="9">
        <f>+I118*31/J118*C118/1000</f>
        <v>2.2275715876836849E-8</v>
      </c>
      <c r="M118" s="9">
        <f>+K118/0.04</f>
        <v>0</v>
      </c>
      <c r="N118" s="9">
        <f>+L118/0.004</f>
        <v>5.5689289692092126E-6</v>
      </c>
      <c r="O118" s="9">
        <f>IF(M118 = 0,0, IF(ROUNDDOWN(LOG10(M118/POWER(10,+ROUNDDOWN(LOG10(M118),0))),0)&gt;=1,ROUND(+D113/POWER(10,+ROUNDDOWN(LOG10(M118),0)),1)*POWER(10,+ROUNDDOWN(LOG10(M118),0)),ROUND(+M118/POWER(10,+ROUNDDOWN(LOG10(M118),0)),1)*POWER(10,+ROUNDDOWN(LOG10(M118),0))))</f>
        <v>0</v>
      </c>
      <c r="P118" s="9">
        <f>IF(N118 = 0,0, IF(ROUNDDOWN(LOG10(N118/POWER(10,+ROUNDDOWN(LOG10(N118),0))),0)&gt;=1,ROUND(+E113/POWER(10,+ROUNDDOWN(LOG10(N118),0)),1)*POWER(10,+ROUNDDOWN(LOG10(N118),0)),ROUND(+N118/POWER(10,+ROUNDDOWN(LOG10(N118),0)),1)*POWER(10,+ROUNDDOWN(LOG10(N118),0))))</f>
        <v>6.0000000000000002E-6</v>
      </c>
    </row>
    <row r="119" spans="1:16" x14ac:dyDescent="0.3">
      <c r="A119">
        <v>114</v>
      </c>
      <c r="B119" s="7" t="s">
        <v>391</v>
      </c>
      <c r="C119" s="10">
        <v>0.04</v>
      </c>
      <c r="D119" s="1" t="s">
        <v>10</v>
      </c>
      <c r="E119" s="6" t="s">
        <v>466</v>
      </c>
      <c r="F119" t="s">
        <v>467</v>
      </c>
      <c r="G119" s="9" t="s">
        <v>520</v>
      </c>
      <c r="H119" s="9">
        <v>3</v>
      </c>
      <c r="I119" s="9">
        <v>0</v>
      </c>
      <c r="J119" s="9">
        <v>363.33</v>
      </c>
      <c r="K119" s="9">
        <f>+H119*14/J119*C119/1000</f>
        <v>4.6238956320700193E-6</v>
      </c>
      <c r="L119" s="9">
        <f>+I119*31/J119*C119/1000</f>
        <v>0</v>
      </c>
      <c r="M119" s="9">
        <f>+K119/0.04</f>
        <v>1.1559739080175048E-4</v>
      </c>
      <c r="N119" s="9">
        <f>+L119/0.004</f>
        <v>0</v>
      </c>
      <c r="O119" s="9">
        <f>IF(+ROUNDDOWN(LOG10(M119/POWER(10,+ROUNDDOWN(LOG10(M119),0))),0)&gt;=1,ROUND(+D114/POWER(10,+ROUNDDOWN(LOG10(M119),0)),1)*POWER(10,+ROUNDDOWN(LOG10(M119),0)),ROUND(+M119/POWER(10,+ROUNDDOWN(LOG10(M119),0)),1)*POWER(10,+ROUNDDOWN(LOG10(M119),0)))</f>
        <v>1E-4</v>
      </c>
      <c r="P119" s="9">
        <f>IF(N119 = 0,0, IF(ROUNDDOWN(LOG10(N119/POWER(10,+ROUNDDOWN(LOG10(N119),0))),0)&gt;=1,ROUND(+E114/POWER(10,+ROUNDDOWN(LOG10(N119),0)),1)*POWER(10,+ROUNDDOWN(LOG10(N119),0)),ROUND(+N119/POWER(10,+ROUNDDOWN(LOG10(N119),0)),1)*POWER(10,+ROUNDDOWN(LOG10(N119),0))))</f>
        <v>0</v>
      </c>
    </row>
    <row r="120" spans="1:16" x14ac:dyDescent="0.3">
      <c r="A120">
        <v>115</v>
      </c>
      <c r="B120" s="7" t="s">
        <v>238</v>
      </c>
      <c r="C120" s="10">
        <v>6.3E-3</v>
      </c>
      <c r="D120" s="1" t="s">
        <v>10</v>
      </c>
      <c r="E120" s="6" t="s">
        <v>466</v>
      </c>
      <c r="F120" t="s">
        <v>466</v>
      </c>
    </row>
    <row r="121" spans="1:16" x14ac:dyDescent="0.3">
      <c r="A121">
        <v>116</v>
      </c>
      <c r="B121" s="7" t="s">
        <v>252</v>
      </c>
      <c r="C121" s="10">
        <v>2</v>
      </c>
      <c r="D121" s="1" t="s">
        <v>10</v>
      </c>
      <c r="E121" s="6" t="s">
        <v>466</v>
      </c>
      <c r="F121" t="s">
        <v>466</v>
      </c>
    </row>
    <row r="122" spans="1:16" x14ac:dyDescent="0.3">
      <c r="A122">
        <v>117</v>
      </c>
      <c r="B122" s="7" t="s">
        <v>446</v>
      </c>
      <c r="C122" s="10">
        <v>900</v>
      </c>
      <c r="D122" s="1" t="s">
        <v>10</v>
      </c>
      <c r="E122" s="6" t="s">
        <v>466</v>
      </c>
      <c r="F122" t="s">
        <v>466</v>
      </c>
    </row>
    <row r="123" spans="1:16" x14ac:dyDescent="0.3">
      <c r="A123">
        <v>118</v>
      </c>
      <c r="B123" s="7" t="s">
        <v>449</v>
      </c>
      <c r="C123">
        <v>140</v>
      </c>
      <c r="D123" s="1" t="s">
        <v>10</v>
      </c>
      <c r="E123" s="6" t="s">
        <v>467</v>
      </c>
      <c r="F123" t="s">
        <v>467</v>
      </c>
      <c r="G123" s="9" t="s">
        <v>478</v>
      </c>
      <c r="H123" s="9">
        <v>0</v>
      </c>
      <c r="I123" s="9">
        <v>1</v>
      </c>
      <c r="J123" s="9">
        <v>31</v>
      </c>
      <c r="K123" s="9">
        <f>+H123*14/J123*C123/1000</f>
        <v>0</v>
      </c>
      <c r="L123" s="9">
        <f>+I123*31/J123*C123/1000</f>
        <v>0.14000000000000001</v>
      </c>
      <c r="M123" s="9">
        <f>+K123/0.04</f>
        <v>0</v>
      </c>
      <c r="N123" s="9">
        <f>+L123/0.004</f>
        <v>35</v>
      </c>
      <c r="O123" s="9">
        <f>IF(M123 = 0,0, IF(ROUNDDOWN(LOG10(M123/POWER(10,+ROUNDDOWN(LOG10(M123),0))),0)&gt;=1,ROUND(+D118/POWER(10,+ROUNDDOWN(LOG10(M123),0)),1)*POWER(10,+ROUNDDOWN(LOG10(M123),0)),ROUND(+M123/POWER(10,+ROUNDDOWN(LOG10(M123),0)),1)*POWER(10,+ROUNDDOWN(LOG10(M123),0))))</f>
        <v>0</v>
      </c>
      <c r="P123" s="9">
        <f>IF(N123 = 0,0, IF(ROUNDDOWN(LOG10(N123/POWER(10,+ROUNDDOWN(LOG10(N123),0))),0)&gt;=1,ROUND(+E118/POWER(10,+ROUNDDOWN(LOG10(N123),0)),1)*POWER(10,+ROUNDDOWN(LOG10(N123),0)),ROUND(+N123/POWER(10,+ROUNDDOWN(LOG10(N123),0)),1)*POWER(10,+ROUNDDOWN(LOG10(N123),0))))</f>
        <v>35</v>
      </c>
    </row>
    <row r="124" spans="1:16" x14ac:dyDescent="0.3">
      <c r="A124">
        <v>119</v>
      </c>
      <c r="B124" s="7" t="s">
        <v>285</v>
      </c>
      <c r="C124" s="10">
        <v>0.02</v>
      </c>
      <c r="D124" s="1" t="s">
        <v>10</v>
      </c>
      <c r="E124" s="6" t="s">
        <v>466</v>
      </c>
      <c r="F124" t="s">
        <v>467</v>
      </c>
      <c r="G124" s="9" t="s">
        <v>521</v>
      </c>
      <c r="H124" s="9">
        <v>2</v>
      </c>
      <c r="I124" s="9">
        <v>1</v>
      </c>
      <c r="J124" s="9">
        <v>298.3</v>
      </c>
      <c r="K124" s="9">
        <f>+H124*14/J124*C124/1000</f>
        <v>1.8773047267851157E-6</v>
      </c>
      <c r="L124" s="9">
        <f>+I124*31/J124*C124/1000</f>
        <v>2.0784445189406633E-6</v>
      </c>
      <c r="M124" s="9">
        <f>+K124/0.04</f>
        <v>4.693261816962789E-5</v>
      </c>
      <c r="N124" s="9">
        <f>+L124/0.004</f>
        <v>5.1961112973516587E-4</v>
      </c>
      <c r="O124" s="9">
        <f>IF(+ROUNDDOWN(LOG10(M124/POWER(10,+ROUNDDOWN(LOG10(M124),0))),0)&gt;=1,ROUND(+D119/POWER(10,+ROUNDDOWN(LOG10(M124),0)),1)*POWER(10,+ROUNDDOWN(LOG10(M124),0)),ROUND(+M124/POWER(10,+ROUNDDOWN(LOG10(M124),0)),1)*POWER(10,+ROUNDDOWN(LOG10(M124),0)))</f>
        <v>5.0000000000000002E-5</v>
      </c>
      <c r="P124" s="9">
        <f>IF(N124 = 0,0, IF(ROUNDDOWN(LOG10(N124/POWER(10,+ROUNDDOWN(LOG10(N124),0))),0)&gt;=1,ROUND(+E119/POWER(10,+ROUNDDOWN(LOG10(N124),0)),1)*POWER(10,+ROUNDDOWN(LOG10(N124),0)),ROUND(+N124/POWER(10,+ROUNDDOWN(LOG10(N124),0)),1)*POWER(10,+ROUNDDOWN(LOG10(N124),0))))</f>
        <v>5.0000000000000001E-4</v>
      </c>
    </row>
    <row r="125" spans="1:16" x14ac:dyDescent="0.3">
      <c r="A125">
        <v>120</v>
      </c>
      <c r="B125" s="7" t="s">
        <v>203</v>
      </c>
      <c r="C125" s="10">
        <v>1.9999999999999999E-7</v>
      </c>
      <c r="D125" s="1" t="s">
        <v>10</v>
      </c>
      <c r="E125" s="6" t="s">
        <v>466</v>
      </c>
      <c r="F125" t="s">
        <v>466</v>
      </c>
    </row>
    <row r="126" spans="1:16" x14ac:dyDescent="0.3">
      <c r="A126">
        <v>121</v>
      </c>
      <c r="B126" s="7" t="s">
        <v>202</v>
      </c>
      <c r="C126" s="10">
        <v>1.6000000000000001E-3</v>
      </c>
      <c r="D126" s="1" t="s">
        <v>10</v>
      </c>
      <c r="E126" s="6" t="s">
        <v>466</v>
      </c>
      <c r="F126" t="s">
        <v>466</v>
      </c>
    </row>
    <row r="127" spans="1:16" x14ac:dyDescent="0.3">
      <c r="A127">
        <v>122</v>
      </c>
      <c r="B127" s="7" t="s">
        <v>197</v>
      </c>
      <c r="C127" s="10">
        <v>0.05</v>
      </c>
      <c r="D127" s="1" t="s">
        <v>10</v>
      </c>
      <c r="E127" s="6" t="s">
        <v>466</v>
      </c>
      <c r="F127" t="s">
        <v>466</v>
      </c>
    </row>
    <row r="128" spans="1:16" x14ac:dyDescent="0.3">
      <c r="A128">
        <v>123</v>
      </c>
      <c r="B128" s="7" t="s">
        <v>200</v>
      </c>
      <c r="C128" s="10">
        <v>0.6</v>
      </c>
      <c r="D128" s="1" t="s">
        <v>10</v>
      </c>
      <c r="E128" s="6" t="s">
        <v>466</v>
      </c>
      <c r="F128" t="s">
        <v>466</v>
      </c>
    </row>
    <row r="129" spans="1:16" x14ac:dyDescent="0.3">
      <c r="A129">
        <v>124</v>
      </c>
      <c r="B129" s="7" t="s">
        <v>207</v>
      </c>
      <c r="C129" s="10">
        <v>3</v>
      </c>
      <c r="D129" s="1" t="s">
        <v>10</v>
      </c>
      <c r="E129" s="6" t="s">
        <v>466</v>
      </c>
      <c r="F129" t="s">
        <v>466</v>
      </c>
    </row>
    <row r="130" spans="1:16" x14ac:dyDescent="0.3">
      <c r="A130">
        <v>125</v>
      </c>
      <c r="B130" s="7" t="s">
        <v>30</v>
      </c>
      <c r="C130">
        <v>0.01</v>
      </c>
      <c r="D130" s="1" t="s">
        <v>10</v>
      </c>
      <c r="E130" s="6" t="s">
        <v>466</v>
      </c>
      <c r="F130" t="s">
        <v>466</v>
      </c>
    </row>
    <row r="131" spans="1:16" x14ac:dyDescent="0.3">
      <c r="A131">
        <v>126</v>
      </c>
      <c r="B131" s="7" t="s">
        <v>209</v>
      </c>
      <c r="C131" s="10">
        <v>1</v>
      </c>
      <c r="D131" s="1" t="s">
        <v>10</v>
      </c>
      <c r="E131" s="6" t="s">
        <v>466</v>
      </c>
      <c r="F131" t="s">
        <v>466</v>
      </c>
    </row>
    <row r="132" spans="1:16" x14ac:dyDescent="0.3">
      <c r="A132">
        <v>127</v>
      </c>
      <c r="B132" s="7" t="s">
        <v>383</v>
      </c>
      <c r="C132" s="10">
        <v>0.3</v>
      </c>
      <c r="D132" s="1" t="s">
        <v>10</v>
      </c>
      <c r="E132" s="6" t="s">
        <v>466</v>
      </c>
      <c r="F132" t="s">
        <v>467</v>
      </c>
      <c r="G132" s="9" t="s">
        <v>522</v>
      </c>
      <c r="H132" s="9">
        <v>2</v>
      </c>
      <c r="I132" s="9">
        <v>0</v>
      </c>
      <c r="J132" s="9">
        <v>206.28</v>
      </c>
      <c r="K132" s="9">
        <f>+H132*14/J132*C132/1000</f>
        <v>4.0721349621873172E-5</v>
      </c>
      <c r="L132" s="9">
        <f>+I132*31/J132*C132/1000</f>
        <v>0</v>
      </c>
      <c r="M132" s="9">
        <f>+K132/0.04</f>
        <v>1.0180337405468294E-3</v>
      </c>
      <c r="N132" s="9">
        <f>+L132/0.004</f>
        <v>0</v>
      </c>
      <c r="O132" s="9">
        <f>IF(+ROUNDDOWN(LOG10(M132/POWER(10,+ROUNDDOWN(LOG10(M132),0))),0)&gt;=1,ROUND(+D127/POWER(10,+ROUNDDOWN(LOG10(M132),0)),1)*POWER(10,+ROUNDDOWN(LOG10(M132),0)),ROUND(+M132/POWER(10,+ROUNDDOWN(LOG10(M132),0)),1)*POWER(10,+ROUNDDOWN(LOG10(M132),0)))</f>
        <v>1E-3</v>
      </c>
      <c r="P132" s="9">
        <f>IF(N132 = 0,0, IF(ROUNDDOWN(LOG10(N132/POWER(10,+ROUNDDOWN(LOG10(N132),0))),0)&gt;=1,ROUND(+E127/POWER(10,+ROUNDDOWN(LOG10(N132),0)),1)*POWER(10,+ROUNDDOWN(LOG10(N132),0)),ROUND(+N132/POWER(10,+ROUNDDOWN(LOG10(N132),0)),1)*POWER(10,+ROUNDDOWN(LOG10(N132),0))))</f>
        <v>0</v>
      </c>
    </row>
    <row r="133" spans="1:16" x14ac:dyDescent="0.3">
      <c r="A133">
        <v>128</v>
      </c>
      <c r="B133" t="s">
        <v>470</v>
      </c>
      <c r="C133">
        <v>6000</v>
      </c>
      <c r="D133" s="1" t="s">
        <v>10</v>
      </c>
      <c r="E133" s="6" t="s">
        <v>467</v>
      </c>
      <c r="F133" t="s">
        <v>467</v>
      </c>
      <c r="G133" s="9" t="s">
        <v>477</v>
      </c>
      <c r="H133" s="9">
        <v>1</v>
      </c>
      <c r="I133" s="9">
        <v>0</v>
      </c>
      <c r="J133" s="9">
        <v>14</v>
      </c>
      <c r="K133" s="9">
        <f>+H133*14/J133*C133/1000</f>
        <v>6</v>
      </c>
      <c r="L133" s="9">
        <f>+I133*31/J133*C133/1000</f>
        <v>0</v>
      </c>
      <c r="M133" s="9">
        <f>+K133/0.04</f>
        <v>150</v>
      </c>
      <c r="N133" s="9">
        <f>+L133/0.004</f>
        <v>0</v>
      </c>
      <c r="O133" s="9">
        <f>IF(+ROUNDDOWN(LOG10(M133/POWER(10,+ROUNDDOWN(LOG10(M133),0))),0)&gt;=1,ROUND(+D128/POWER(10,+ROUNDDOWN(LOG10(M133),0)),1)*POWER(10,+ROUNDDOWN(LOG10(M133),0)),ROUND(+M133/POWER(10,+ROUNDDOWN(LOG10(M133),0)),1)*POWER(10,+ROUNDDOWN(LOG10(M133),0)))</f>
        <v>150</v>
      </c>
      <c r="P133" s="9">
        <f>IF(N133 = 0,0, IF(ROUNDDOWN(LOG10(N133/POWER(10,+ROUNDDOWN(LOG10(N133),0))),0)&gt;=1,ROUND(+E128/POWER(10,+ROUNDDOWN(LOG10(N133),0)),1)*POWER(10,+ROUNDDOWN(LOG10(N133),0)),ROUND(+N133/POWER(10,+ROUNDDOWN(LOG10(N133),0)),1)*POWER(10,+ROUNDDOWN(LOG10(N133),0))))</f>
        <v>0</v>
      </c>
    </row>
    <row r="134" spans="1:16" x14ac:dyDescent="0.3">
      <c r="A134">
        <v>129</v>
      </c>
      <c r="B134" s="7" t="s">
        <v>408</v>
      </c>
      <c r="C134" s="10">
        <v>0.5</v>
      </c>
      <c r="D134" s="1" t="s">
        <v>10</v>
      </c>
      <c r="E134" s="6" t="s">
        <v>466</v>
      </c>
      <c r="F134" t="s">
        <v>466</v>
      </c>
    </row>
    <row r="135" spans="1:16" x14ac:dyDescent="0.3">
      <c r="A135">
        <v>130</v>
      </c>
      <c r="B135" t="s">
        <v>49</v>
      </c>
      <c r="C135">
        <v>12</v>
      </c>
      <c r="D135" s="1" t="s">
        <v>10</v>
      </c>
      <c r="E135" s="6" t="s">
        <v>466</v>
      </c>
      <c r="F135" t="s">
        <v>466</v>
      </c>
    </row>
    <row r="136" spans="1:16" x14ac:dyDescent="0.3">
      <c r="A136">
        <v>131</v>
      </c>
      <c r="B136" s="7" t="s">
        <v>410</v>
      </c>
      <c r="C136" s="10">
        <v>7</v>
      </c>
      <c r="D136" s="1" t="s">
        <v>10</v>
      </c>
      <c r="E136" s="6" t="s">
        <v>466</v>
      </c>
      <c r="F136" t="s">
        <v>466</v>
      </c>
    </row>
    <row r="137" spans="1:16" x14ac:dyDescent="0.3">
      <c r="A137">
        <v>132</v>
      </c>
      <c r="B137" s="88" t="s">
        <v>398</v>
      </c>
      <c r="C137" s="10">
        <v>7.0000000000000007E-2</v>
      </c>
      <c r="D137" s="1" t="s">
        <v>10</v>
      </c>
      <c r="E137" s="6" t="s">
        <v>466</v>
      </c>
      <c r="F137" t="s">
        <v>466</v>
      </c>
    </row>
    <row r="138" spans="1:16" x14ac:dyDescent="0.3">
      <c r="A138">
        <v>133</v>
      </c>
      <c r="B138" s="7" t="s">
        <v>211</v>
      </c>
      <c r="C138" s="10">
        <v>0.3</v>
      </c>
      <c r="D138" s="1" t="s">
        <v>10</v>
      </c>
      <c r="E138" s="6" t="s">
        <v>466</v>
      </c>
      <c r="F138" t="s">
        <v>467</v>
      </c>
      <c r="G138" s="9" t="s">
        <v>523</v>
      </c>
      <c r="H138" s="9">
        <v>2</v>
      </c>
      <c r="I138" s="9">
        <v>0</v>
      </c>
      <c r="J138" s="9">
        <v>249.09</v>
      </c>
      <c r="K138" s="9">
        <f>+H138*14/J138*C138/1000</f>
        <v>3.3722750812959168E-5</v>
      </c>
      <c r="L138" s="9">
        <f>+I138*31/J138*C138/1000</f>
        <v>0</v>
      </c>
      <c r="M138" s="9">
        <f>+K138/0.04</f>
        <v>8.4306877032397918E-4</v>
      </c>
      <c r="N138" s="9">
        <f>+L138/0.004</f>
        <v>0</v>
      </c>
      <c r="O138" s="9">
        <f>IF(+ROUNDDOWN(LOG10(M138/POWER(10,+ROUNDDOWN(LOG10(M138),0))),0)&gt;=1,ROUND(+D133/POWER(10,+ROUNDDOWN(LOG10(M138),0)),1)*POWER(10,+ROUNDDOWN(LOG10(M138),0)),ROUND(+M138/POWER(10,+ROUNDDOWN(LOG10(M138),0)),1)*POWER(10,+ROUNDDOWN(LOG10(M138),0)))</f>
        <v>8.0000000000000004E-4</v>
      </c>
      <c r="P138" s="9">
        <f>IF(N138 = 0,0, IF(ROUNDDOWN(LOG10(N138/POWER(10,+ROUNDDOWN(LOG10(N138),0))),0)&gt;=1,ROUND(+E133/POWER(10,+ROUNDDOWN(LOG10(N138),0)),1)*POWER(10,+ROUNDDOWN(LOG10(N138),0)),ROUND(+N138/POWER(10,+ROUNDDOWN(LOG10(N138),0)),1)*POWER(10,+ROUNDDOWN(LOG10(N138),0))))</f>
        <v>0</v>
      </c>
    </row>
    <row r="139" spans="1:16" x14ac:dyDescent="0.3">
      <c r="A139">
        <v>134</v>
      </c>
      <c r="B139" s="7" t="s">
        <v>412</v>
      </c>
      <c r="C139" s="10">
        <v>1.2</v>
      </c>
      <c r="D139" s="1" t="s">
        <v>10</v>
      </c>
      <c r="E139" s="6" t="s">
        <v>466</v>
      </c>
      <c r="F139" t="s">
        <v>466</v>
      </c>
    </row>
    <row r="140" spans="1:16" x14ac:dyDescent="0.3">
      <c r="A140">
        <v>135</v>
      </c>
      <c r="B140" s="7" t="s">
        <v>213</v>
      </c>
      <c r="C140" s="10">
        <v>8.0000000000000004E-4</v>
      </c>
      <c r="D140" s="1" t="s">
        <v>10</v>
      </c>
      <c r="E140" s="6" t="s">
        <v>466</v>
      </c>
      <c r="F140" t="s">
        <v>467</v>
      </c>
      <c r="G140" s="9" t="s">
        <v>524</v>
      </c>
      <c r="H140" s="9">
        <v>0</v>
      </c>
      <c r="I140" s="9">
        <v>1</v>
      </c>
      <c r="J140" s="9">
        <v>330.36</v>
      </c>
      <c r="K140" s="9">
        <f>+H140*14/J140*C140/1000</f>
        <v>0</v>
      </c>
      <c r="L140" s="9">
        <f>+I140*31/J140*C140/1000</f>
        <v>7.5069621019493879E-8</v>
      </c>
      <c r="M140" s="9">
        <f>+K140/0.04</f>
        <v>0</v>
      </c>
      <c r="N140" s="9">
        <f>+L140/0.004</f>
        <v>1.876740525487347E-5</v>
      </c>
      <c r="O140" s="9">
        <f>IF(M140 = 0,0, IF(ROUNDDOWN(LOG10(M140/POWER(10,+ROUNDDOWN(LOG10(M140),0))),0)&gt;=1,ROUND(+D135/POWER(10,+ROUNDDOWN(LOG10(M140),0)),1)*POWER(10,+ROUNDDOWN(LOG10(M140),0)),ROUND(+M140/POWER(10,+ROUNDDOWN(LOG10(M140),0)),1)*POWER(10,+ROUNDDOWN(LOG10(M140),0))))</f>
        <v>0</v>
      </c>
      <c r="P140" s="9">
        <f>IF(N140 = 0,0, IF(ROUNDDOWN(LOG10(N140/POWER(10,+ROUNDDOWN(LOG10(N140),0))),0)&gt;=1,ROUND(+E135/POWER(10,+ROUNDDOWN(LOG10(N140),0)),1)*POWER(10,+ROUNDDOWN(LOG10(N140),0)),ROUND(+N140/POWER(10,+ROUNDDOWN(LOG10(N140),0)),1)*POWER(10,+ROUNDDOWN(LOG10(N140),0))))</f>
        <v>2.0000000000000002E-5</v>
      </c>
    </row>
    <row r="141" spans="1:16" x14ac:dyDescent="0.3">
      <c r="A141">
        <v>136</v>
      </c>
      <c r="B141" s="7" t="s">
        <v>215</v>
      </c>
      <c r="C141" s="10">
        <v>0.7</v>
      </c>
      <c r="D141" s="1" t="s">
        <v>10</v>
      </c>
      <c r="E141" s="6" t="s">
        <v>466</v>
      </c>
      <c r="F141" t="s">
        <v>466</v>
      </c>
    </row>
    <row r="142" spans="1:16" x14ac:dyDescent="0.3">
      <c r="A142">
        <v>137</v>
      </c>
      <c r="B142" s="7" t="s">
        <v>217</v>
      </c>
      <c r="C142" s="10">
        <v>10</v>
      </c>
      <c r="D142" s="1" t="s">
        <v>10</v>
      </c>
      <c r="E142" s="6" t="s">
        <v>466</v>
      </c>
      <c r="F142" t="s">
        <v>466</v>
      </c>
    </row>
    <row r="143" spans="1:16" x14ac:dyDescent="0.3">
      <c r="A143">
        <v>138</v>
      </c>
      <c r="B143" s="7" t="s">
        <v>219</v>
      </c>
      <c r="C143" s="10">
        <v>0.3</v>
      </c>
      <c r="D143" s="1" t="s">
        <v>10</v>
      </c>
      <c r="E143" s="6" t="s">
        <v>466</v>
      </c>
      <c r="F143" t="s">
        <v>467</v>
      </c>
      <c r="G143" s="9" t="s">
        <v>525</v>
      </c>
      <c r="H143" s="9">
        <v>1</v>
      </c>
      <c r="I143" s="9">
        <v>1</v>
      </c>
      <c r="J143" s="9">
        <v>141.13</v>
      </c>
      <c r="K143" s="9">
        <f>+H143*14/J143*C143/1000</f>
        <v>2.9759795932827887E-5</v>
      </c>
      <c r="L143" s="9">
        <f>+I143*31/J143*C143/1000</f>
        <v>6.5896690994118892E-5</v>
      </c>
      <c r="M143" s="9">
        <f>+K143/0.04</f>
        <v>7.4399489832069712E-4</v>
      </c>
      <c r="N143" s="9">
        <f>+L143/0.004</f>
        <v>1.6474172748529723E-2</v>
      </c>
      <c r="O143" s="9">
        <f>IF(+ROUNDDOWN(LOG10(M143/POWER(10,+ROUNDDOWN(LOG10(M143),0))),0)&gt;=1,ROUND(+D138/POWER(10,+ROUNDDOWN(LOG10(M143),0)),1)*POWER(10,+ROUNDDOWN(LOG10(M143),0)),ROUND(+M143/POWER(10,+ROUNDDOWN(LOG10(M143),0)),1)*POWER(10,+ROUNDDOWN(LOG10(M143),0)))</f>
        <v>6.9999999999999999E-4</v>
      </c>
      <c r="P143" s="9">
        <f>IF(N143 = 0,0, IF(ROUNDDOWN(LOG10(N143/POWER(10,+ROUNDDOWN(LOG10(N143),0))),0)&gt;=1,ROUND(+E138/POWER(10,+ROUNDDOWN(LOG10(N143),0)),1)*POWER(10,+ROUNDDOWN(LOG10(N143),0)),ROUND(+N143/POWER(10,+ROUNDDOWN(LOG10(N143),0)),1)*POWER(10,+ROUNDDOWN(LOG10(N143),0))))</f>
        <v>2.0000000000000004E-2</v>
      </c>
    </row>
    <row r="144" spans="1:16" x14ac:dyDescent="0.3">
      <c r="A144">
        <v>139</v>
      </c>
      <c r="B144" s="7" t="s">
        <v>221</v>
      </c>
      <c r="C144" s="10">
        <v>2E-3</v>
      </c>
      <c r="D144" s="1" t="s">
        <v>10</v>
      </c>
      <c r="E144" s="6" t="s">
        <v>466</v>
      </c>
      <c r="F144" t="s">
        <v>467</v>
      </c>
      <c r="G144" s="9" t="s">
        <v>526</v>
      </c>
      <c r="H144" s="9">
        <v>0</v>
      </c>
      <c r="I144" s="9">
        <v>1</v>
      </c>
      <c r="J144" s="9">
        <v>224.1</v>
      </c>
      <c r="K144" s="9">
        <f>+H144*14/J144*C144/1000</f>
        <v>0</v>
      </c>
      <c r="L144" s="9">
        <f>+I144*31/J144*C144/1000</f>
        <v>2.7666220437304775E-7</v>
      </c>
      <c r="M144" s="9">
        <f>+K144/0.04</f>
        <v>0</v>
      </c>
      <c r="N144" s="9">
        <f>+L144/0.004</f>
        <v>6.9165551093261932E-5</v>
      </c>
      <c r="O144" s="9">
        <f>IF(M144 = 0,0, IF(ROUNDDOWN(LOG10(M144/POWER(10,+ROUNDDOWN(LOG10(M144),0))),0)&gt;=1,ROUND(+D139/POWER(10,+ROUNDDOWN(LOG10(M144),0)),1)*POWER(10,+ROUNDDOWN(LOG10(M144),0)),ROUND(+M144/POWER(10,+ROUNDDOWN(LOG10(M144),0)),1)*POWER(10,+ROUNDDOWN(LOG10(M144),0))))</f>
        <v>0</v>
      </c>
      <c r="P144" s="9">
        <f>IF(N144 = 0,0, IF(ROUNDDOWN(LOG10(N144/POWER(10,+ROUNDDOWN(LOG10(N144),0))),0)&gt;=1,ROUND(+E139/POWER(10,+ROUNDDOWN(LOG10(N144),0)),1)*POWER(10,+ROUNDDOWN(LOG10(N144),0)),ROUND(+N144/POWER(10,+ROUNDDOWN(LOG10(N144),0)),1)*POWER(10,+ROUNDDOWN(LOG10(N144),0))))</f>
        <v>6.9999999999999994E-5</v>
      </c>
    </row>
    <row r="145" spans="1:20" x14ac:dyDescent="0.3">
      <c r="A145">
        <v>140</v>
      </c>
      <c r="B145" s="7" t="s">
        <v>414</v>
      </c>
      <c r="C145" s="10">
        <v>340</v>
      </c>
      <c r="D145" s="1" t="s">
        <v>10</v>
      </c>
      <c r="E145" s="6" t="s">
        <v>466</v>
      </c>
      <c r="F145" t="s">
        <v>466</v>
      </c>
    </row>
    <row r="146" spans="1:20" x14ac:dyDescent="0.3">
      <c r="A146">
        <v>141</v>
      </c>
      <c r="B146" s="7" t="s">
        <v>223</v>
      </c>
      <c r="C146" s="10">
        <v>0.3</v>
      </c>
      <c r="D146" s="1" t="s">
        <v>10</v>
      </c>
      <c r="E146" s="6" t="s">
        <v>466</v>
      </c>
      <c r="F146" t="s">
        <v>467</v>
      </c>
      <c r="G146" s="9" t="s">
        <v>527</v>
      </c>
      <c r="H146" s="9">
        <v>2</v>
      </c>
      <c r="I146" s="9">
        <v>0</v>
      </c>
      <c r="J146" s="9">
        <v>214.65</v>
      </c>
      <c r="K146" s="9">
        <f>+H146*14/J146*C146/1000</f>
        <v>3.9133473095737241E-5</v>
      </c>
      <c r="L146" s="9">
        <f>+I146*31/J146*C146/1000</f>
        <v>0</v>
      </c>
      <c r="M146" s="9">
        <f>+K146/0.04</f>
        <v>9.783368273934309E-4</v>
      </c>
      <c r="N146" s="9">
        <f>+L146/0.004</f>
        <v>0</v>
      </c>
      <c r="O146" s="9">
        <f>IF(+ROUNDDOWN(LOG10(M146/POWER(10,+ROUNDDOWN(LOG10(M146),0))),0)&gt;=1,ROUND(+D141/POWER(10,+ROUNDDOWN(LOG10(M146),0)),1)*POWER(10,+ROUNDDOWN(LOG10(M146),0)),ROUND(+M146/POWER(10,+ROUNDDOWN(LOG10(M146),0)),1)*POWER(10,+ROUNDDOWN(LOG10(M146),0)))</f>
        <v>1E-3</v>
      </c>
      <c r="P146" s="9">
        <f>IF(N146 = 0,0, IF(ROUNDDOWN(LOG10(N146/POWER(10,+ROUNDDOWN(LOG10(N146),0))),0)&gt;=1,ROUND(+E141/POWER(10,+ROUNDDOWN(LOG10(N146),0)),1)*POWER(10,+ROUNDDOWN(LOG10(N146),0)),ROUND(+N146/POWER(10,+ROUNDDOWN(LOG10(N146),0)),1)*POWER(10,+ROUNDDOWN(LOG10(N146),0))))</f>
        <v>0</v>
      </c>
    </row>
    <row r="147" spans="1:20" x14ac:dyDescent="0.3">
      <c r="A147">
        <v>142</v>
      </c>
      <c r="B147" s="7" t="s">
        <v>242</v>
      </c>
      <c r="C147" s="10">
        <v>2</v>
      </c>
      <c r="D147" s="1" t="s">
        <v>10</v>
      </c>
      <c r="E147" s="6" t="s">
        <v>466</v>
      </c>
      <c r="F147" t="s">
        <v>466</v>
      </c>
    </row>
    <row r="148" spans="1:20" ht="28.8" x14ac:dyDescent="0.3">
      <c r="A148">
        <v>143</v>
      </c>
      <c r="B148" s="7" t="s">
        <v>452</v>
      </c>
      <c r="C148" s="81">
        <v>1000</v>
      </c>
      <c r="D148" s="38" t="s">
        <v>10</v>
      </c>
      <c r="E148" s="6" t="s">
        <v>468</v>
      </c>
      <c r="F148" s="9" t="s">
        <v>468</v>
      </c>
    </row>
    <row r="149" spans="1:20" x14ac:dyDescent="0.3">
      <c r="A149">
        <v>144</v>
      </c>
      <c r="B149" s="7" t="s">
        <v>416</v>
      </c>
      <c r="C149" s="10">
        <v>4</v>
      </c>
      <c r="D149" s="1" t="s">
        <v>10</v>
      </c>
      <c r="E149" s="6" t="s">
        <v>466</v>
      </c>
      <c r="F149" t="s">
        <v>466</v>
      </c>
    </row>
    <row r="150" spans="1:20" x14ac:dyDescent="0.3">
      <c r="A150">
        <v>145</v>
      </c>
      <c r="B150" t="s">
        <v>31</v>
      </c>
      <c r="C150">
        <v>5650</v>
      </c>
      <c r="D150" s="1" t="s">
        <v>10</v>
      </c>
      <c r="E150" s="6" t="s">
        <v>467</v>
      </c>
      <c r="F150" t="s">
        <v>467</v>
      </c>
      <c r="G150" s="9" t="s">
        <v>488</v>
      </c>
      <c r="H150" s="9">
        <v>1</v>
      </c>
      <c r="I150" s="9">
        <v>0</v>
      </c>
      <c r="J150" s="9">
        <f>14+3*16</f>
        <v>62</v>
      </c>
      <c r="K150" s="9">
        <f>+H150*14/J150*C150/1000</f>
        <v>1.2758064516129031</v>
      </c>
      <c r="L150" s="9">
        <f>+I150*31/J150*C150/1000</f>
        <v>0</v>
      </c>
      <c r="M150" s="9">
        <f>+K150/0.04</f>
        <v>31.895161290322577</v>
      </c>
      <c r="N150" s="9">
        <f>+L150/0.004</f>
        <v>0</v>
      </c>
      <c r="O150" s="9">
        <f>IF(+ROUNDDOWN(LOG10(M150/POWER(10,+ROUNDDOWN(LOG10(M150),0))),0)&gt;=1,ROUND(+D145/POWER(10,+ROUNDDOWN(LOG10(M150),0)),1)*POWER(10,+ROUNDDOWN(LOG10(M150),0)),ROUND(+M150/POWER(10,+ROUNDDOWN(LOG10(M150),0)),1)*POWER(10,+ROUNDDOWN(LOG10(M150),0)))</f>
        <v>32</v>
      </c>
      <c r="P150" s="9">
        <f>IF(N150 = 0,0, IF(ROUNDDOWN(LOG10(N150/POWER(10,+ROUNDDOWN(LOG10(N150),0))),0)&gt;=1,ROUND(+E145/POWER(10,+ROUNDDOWN(LOG10(N150),0)),1)*POWER(10,+ROUNDDOWN(LOG10(N150),0)),ROUND(+N150/POWER(10,+ROUNDDOWN(LOG10(N150),0)),1)*POWER(10,+ROUNDDOWN(LOG10(N150),0))))</f>
        <v>0</v>
      </c>
    </row>
    <row r="151" spans="1:20" x14ac:dyDescent="0.3">
      <c r="A151">
        <v>146</v>
      </c>
      <c r="B151" s="7" t="s">
        <v>442</v>
      </c>
      <c r="C151" s="10">
        <v>200</v>
      </c>
      <c r="D151" s="1" t="s">
        <v>10</v>
      </c>
      <c r="E151" s="6" t="s">
        <v>467</v>
      </c>
      <c r="F151" t="s">
        <v>467</v>
      </c>
      <c r="G151" s="9" t="s">
        <v>489</v>
      </c>
      <c r="H151" s="9">
        <v>1</v>
      </c>
      <c r="I151" s="9">
        <v>0</v>
      </c>
      <c r="J151" s="9">
        <f>14+2*16</f>
        <v>46</v>
      </c>
      <c r="K151" s="9">
        <f>+H151*14/J151*C151/1000</f>
        <v>6.0869565217391314E-2</v>
      </c>
      <c r="L151" s="9">
        <f>+I151*31/J151*C151/1000</f>
        <v>0</v>
      </c>
      <c r="M151" s="9">
        <f>+K151/0.04</f>
        <v>1.5217391304347827</v>
      </c>
      <c r="N151" s="9">
        <f>+L151/0.004</f>
        <v>0</v>
      </c>
      <c r="O151" s="9">
        <f>IF(+ROUNDDOWN(LOG10(M151/POWER(10,+ROUNDDOWN(LOG10(M151),0))),0)&gt;=1,ROUND(+D146/POWER(10,+ROUNDDOWN(LOG10(M151),0)),1)*POWER(10,+ROUNDDOWN(LOG10(M151),0)),ROUND(+M151/POWER(10,+ROUNDDOWN(LOG10(M151),0)),1)*POWER(10,+ROUNDDOWN(LOG10(M151),0)))</f>
        <v>1.5</v>
      </c>
      <c r="P151" s="9">
        <f>IF(N151 = 0,0, IF(ROUNDDOWN(LOG10(N151/POWER(10,+ROUNDDOWN(LOG10(N151),0))),0)&gt;=1,ROUND(+E146/POWER(10,+ROUNDDOWN(LOG10(N151),0)),1)*POWER(10,+ROUNDDOWN(LOG10(N151),0)),ROUND(+N151/POWER(10,+ROUNDDOWN(LOG10(N151),0)),1)*POWER(10,+ROUNDDOWN(LOG10(N151),0))))</f>
        <v>0</v>
      </c>
    </row>
    <row r="152" spans="1:20" x14ac:dyDescent="0.3">
      <c r="A152">
        <v>147</v>
      </c>
      <c r="B152" s="7" t="s">
        <v>356</v>
      </c>
      <c r="C152" s="10">
        <v>0.3</v>
      </c>
      <c r="D152" s="1" t="s">
        <v>10</v>
      </c>
      <c r="E152" s="6" t="s">
        <v>466</v>
      </c>
      <c r="F152" t="s">
        <v>466</v>
      </c>
    </row>
    <row r="153" spans="1:20" x14ac:dyDescent="0.3">
      <c r="A153">
        <v>148</v>
      </c>
      <c r="B153" s="7" t="s">
        <v>385</v>
      </c>
      <c r="C153" s="10">
        <v>0.1</v>
      </c>
      <c r="D153" s="1" t="s">
        <v>10</v>
      </c>
      <c r="E153" s="6" t="s">
        <v>466</v>
      </c>
      <c r="F153" t="s">
        <v>466</v>
      </c>
    </row>
    <row r="154" spans="1:20" x14ac:dyDescent="0.3">
      <c r="A154">
        <v>149</v>
      </c>
      <c r="B154" s="7" t="s">
        <v>225</v>
      </c>
      <c r="C154" s="10">
        <v>0.02</v>
      </c>
      <c r="D154" s="1" t="s">
        <v>10</v>
      </c>
      <c r="E154" s="6" t="s">
        <v>466</v>
      </c>
      <c r="F154" t="s">
        <v>467</v>
      </c>
      <c r="G154" s="9" t="s">
        <v>528</v>
      </c>
      <c r="H154" s="9">
        <v>1</v>
      </c>
      <c r="I154" s="9">
        <v>1</v>
      </c>
      <c r="J154" s="9">
        <v>213.2</v>
      </c>
      <c r="K154" s="9">
        <f>+H154*14/J154*C154/1000</f>
        <v>1.3133208255159477E-6</v>
      </c>
      <c r="L154" s="9">
        <f>+I154*31/J154*C154/1000</f>
        <v>2.9080675422138842E-6</v>
      </c>
      <c r="M154" s="9">
        <f>+K154/0.04</f>
        <v>3.2833020637898693E-5</v>
      </c>
      <c r="N154" s="9">
        <f>+L154/0.004</f>
        <v>7.2701688555347108E-4</v>
      </c>
      <c r="O154" s="9">
        <f>IF(+ROUNDDOWN(LOG10(M154/POWER(10,+ROUNDDOWN(LOG10(M154),0))),0)&gt;=1,ROUND(+D149/POWER(10,+ROUNDDOWN(LOG10(M154),0)),1)*POWER(10,+ROUNDDOWN(LOG10(M154),0)),ROUND(+M154/POWER(10,+ROUNDDOWN(LOG10(M154),0)),1)*POWER(10,+ROUNDDOWN(LOG10(M154),0)))</f>
        <v>3.0000000000000001E-5</v>
      </c>
      <c r="P154" s="9">
        <f>IF(N154 = 0,0, IF(ROUNDDOWN(LOG10(N154/POWER(10,+ROUNDDOWN(LOG10(N154),0))),0)&gt;=1,ROUND(+E149/POWER(10,+ROUNDDOWN(LOG10(N154),0)),1)*POWER(10,+ROUNDDOWN(LOG10(N154),0)),ROUND(+N154/POWER(10,+ROUNDDOWN(LOG10(N154),0)),1)*POWER(10,+ROUNDDOWN(LOG10(N154),0))))</f>
        <v>6.9999999999999999E-4</v>
      </c>
    </row>
    <row r="155" spans="1:20" x14ac:dyDescent="0.3">
      <c r="A155">
        <v>150</v>
      </c>
      <c r="B155" t="s">
        <v>32</v>
      </c>
      <c r="C155">
        <v>70</v>
      </c>
      <c r="D155" s="1" t="s">
        <v>10</v>
      </c>
      <c r="E155" s="6" t="s">
        <v>467</v>
      </c>
      <c r="F155" t="s">
        <v>467</v>
      </c>
      <c r="G155" s="9" t="s">
        <v>490</v>
      </c>
      <c r="H155" s="9">
        <v>0</v>
      </c>
      <c r="I155" s="9">
        <v>1</v>
      </c>
      <c r="J155" s="9">
        <f>31+4*16</f>
        <v>95</v>
      </c>
      <c r="K155" s="9">
        <f>+H155*14/J155*C155/1000</f>
        <v>0</v>
      </c>
      <c r="L155" s="9">
        <f>+I155*31/J155*C155/1000</f>
        <v>2.2842105263157896E-2</v>
      </c>
      <c r="M155" s="9">
        <f>+K155/0.04</f>
        <v>0</v>
      </c>
      <c r="N155" s="9">
        <f>+L155/0.004</f>
        <v>5.7105263157894743</v>
      </c>
      <c r="O155" s="9">
        <f>IF(M155 = 0,0, IF(ROUNDDOWN(LOG10(M155/POWER(10,+ROUNDDOWN(LOG10(M155),0))),0)&gt;=1,ROUND(+D150/POWER(10,+ROUNDDOWN(LOG10(M155),0)),1)*POWER(10,+ROUNDDOWN(LOG10(M155),0)),ROUND(+M155/POWER(10,+ROUNDDOWN(LOG10(M155),0)),1)*POWER(10,+ROUNDDOWN(LOG10(M155),0))))</f>
        <v>0</v>
      </c>
      <c r="P155" s="9">
        <f>IF(N155 = 0,0, IF(ROUNDDOWN(LOG10(N155/POWER(10,+ROUNDDOWN(LOG10(N155),0))),0)&gt;=1,ROUND(+E150/POWER(10,+ROUNDDOWN(LOG10(N155),0)),1)*POWER(10,+ROUNDDOWN(LOG10(N155),0)),ROUND(+N155/POWER(10,+ROUNDDOWN(LOG10(N155),0)),1)*POWER(10,+ROUNDDOWN(LOG10(N155),0))))</f>
        <v>5.7</v>
      </c>
      <c r="R155" s="13"/>
      <c r="S155" s="13"/>
      <c r="T155" s="13"/>
    </row>
    <row r="156" spans="1:20" x14ac:dyDescent="0.3">
      <c r="A156">
        <v>151</v>
      </c>
      <c r="B156" s="7" t="s">
        <v>227</v>
      </c>
      <c r="C156" s="10">
        <v>0.4</v>
      </c>
      <c r="D156" s="1" t="s">
        <v>10</v>
      </c>
      <c r="E156" s="6" t="s">
        <v>466</v>
      </c>
      <c r="F156" t="s">
        <v>467</v>
      </c>
      <c r="G156" s="9" t="s">
        <v>529</v>
      </c>
      <c r="H156" s="9">
        <v>0</v>
      </c>
      <c r="I156" s="9">
        <v>1</v>
      </c>
      <c r="J156" s="9">
        <v>246.3</v>
      </c>
      <c r="K156" s="9">
        <f>+H156*14/J156*C156/1000</f>
        <v>0</v>
      </c>
      <c r="L156" s="9">
        <f>+I156*31/J156*C156/1000</f>
        <v>5.0345107592367036E-5</v>
      </c>
      <c r="M156" s="9">
        <f>+K156/0.04</f>
        <v>0</v>
      </c>
      <c r="N156" s="9">
        <f>+L156/0.004</f>
        <v>1.2586276898091759E-2</v>
      </c>
      <c r="O156" s="9">
        <f>IF(M156 = 0,0, IF(ROUNDDOWN(LOG10(M156/POWER(10,+ROUNDDOWN(LOG10(M156),0))),0)&gt;=1,ROUND(+D151/POWER(10,+ROUNDDOWN(LOG10(M156),0)),1)*POWER(10,+ROUNDDOWN(LOG10(M156),0)),ROUND(+M156/POWER(10,+ROUNDDOWN(LOG10(M156),0)),1)*POWER(10,+ROUNDDOWN(LOG10(M156),0))))</f>
        <v>0</v>
      </c>
      <c r="P156" s="9">
        <f>IF(N156 = 0,0, IF(ROUNDDOWN(LOG10(N156/POWER(10,+ROUNDDOWN(LOG10(N156),0))),0)&gt;=1,ROUND(+E151/POWER(10,+ROUNDDOWN(LOG10(N156),0)),1)*POWER(10,+ROUNDDOWN(LOG10(N156),0)),ROUND(+N156/POWER(10,+ROUNDDOWN(LOG10(N156),0)),1)*POWER(10,+ROUNDDOWN(LOG10(N156),0))))</f>
        <v>1.0000000000000002E-2</v>
      </c>
    </row>
    <row r="157" spans="1:20" x14ac:dyDescent="0.3">
      <c r="A157">
        <v>152</v>
      </c>
      <c r="B157" s="7" t="s">
        <v>260</v>
      </c>
      <c r="C157" s="10">
        <v>2.0000000000000001E-4</v>
      </c>
      <c r="D157" s="1" t="s">
        <v>10</v>
      </c>
      <c r="E157" s="6" t="s">
        <v>466</v>
      </c>
      <c r="F157" t="s">
        <v>467</v>
      </c>
      <c r="G157" s="9" t="s">
        <v>530</v>
      </c>
      <c r="H157" s="9">
        <v>1</v>
      </c>
      <c r="I157" s="9">
        <v>1</v>
      </c>
      <c r="J157" s="9">
        <v>291.27</v>
      </c>
      <c r="K157" s="9">
        <f>+H157*14/J157*C157/1000</f>
        <v>9.6130737803412654E-9</v>
      </c>
      <c r="L157" s="9">
        <f>+I157*31/J157*C157/1000</f>
        <v>2.128609194218423E-8</v>
      </c>
      <c r="M157" s="9">
        <f>+K157/0.04</f>
        <v>2.403268445085316E-7</v>
      </c>
      <c r="N157" s="9">
        <f>+L157/0.004</f>
        <v>5.3215229855460572E-6</v>
      </c>
      <c r="O157" s="9">
        <f>IF(+ROUNDDOWN(LOG10(M157/POWER(10,+ROUNDDOWN(LOG10(M157),0))),0)&gt;=1,ROUND(+D152/POWER(10,+ROUNDDOWN(LOG10(M157),0)),1)*POWER(10,+ROUNDDOWN(LOG10(M157),0)),ROUND(+M157/POWER(10,+ROUNDDOWN(LOG10(M157),0)),1)*POWER(10,+ROUNDDOWN(LOG10(M157),0)))</f>
        <v>1.9999999999999999E-7</v>
      </c>
      <c r="P157" s="9">
        <f>IF(N157 = 0,0, IF(ROUNDDOWN(LOG10(N157/POWER(10,+ROUNDDOWN(LOG10(N157),0))),0)&gt;=1,ROUND(+E152/POWER(10,+ROUNDDOWN(LOG10(N157),0)),1)*POWER(10,+ROUNDDOWN(LOG10(N157),0)),ROUND(+N157/POWER(10,+ROUNDDOWN(LOG10(N157),0)),1)*POWER(10,+ROUNDDOWN(LOG10(N157),0))))</f>
        <v>5.0000000000000004E-6</v>
      </c>
    </row>
    <row r="158" spans="1:20" x14ac:dyDescent="0.3">
      <c r="A158">
        <v>153</v>
      </c>
      <c r="B158" s="7" t="s">
        <v>262</v>
      </c>
      <c r="C158" s="10">
        <v>0.01</v>
      </c>
      <c r="D158" s="1" t="s">
        <v>10</v>
      </c>
      <c r="E158" s="6" t="s">
        <v>466</v>
      </c>
      <c r="F158" t="s">
        <v>467</v>
      </c>
      <c r="G158" s="9" t="s">
        <v>531</v>
      </c>
      <c r="H158" s="9">
        <v>1</v>
      </c>
      <c r="I158" s="9">
        <v>1</v>
      </c>
      <c r="J158" s="9">
        <v>263.20999999999998</v>
      </c>
      <c r="K158" s="9">
        <f>+H158*14/J158*C158/1000</f>
        <v>5.3189468485239925E-7</v>
      </c>
      <c r="L158" s="9">
        <f>+I158*31/J158*C158/1000</f>
        <v>1.17776680217317E-6</v>
      </c>
      <c r="M158" s="9">
        <f>+K158/0.04</f>
        <v>1.3297367121309981E-5</v>
      </c>
      <c r="N158" s="9">
        <f>+L158/0.004</f>
        <v>2.9444170054329248E-4</v>
      </c>
      <c r="O158" s="9">
        <f>IF(+ROUNDDOWN(LOG10(M158/POWER(10,+ROUNDDOWN(LOG10(M158),0))),0)&gt;=1,ROUND(+D153/POWER(10,+ROUNDDOWN(LOG10(M158),0)),1)*POWER(10,+ROUNDDOWN(LOG10(M158),0)),ROUND(+M158/POWER(10,+ROUNDDOWN(LOG10(M158),0)),1)*POWER(10,+ROUNDDOWN(LOG10(M158),0)))</f>
        <v>1.0000000000000001E-5</v>
      </c>
      <c r="P158" s="9">
        <f>IF(N158 = 0,0, IF(ROUNDDOWN(LOG10(N158/POWER(10,+ROUNDDOWN(LOG10(N158),0))),0)&gt;=1,ROUND(+E153/POWER(10,+ROUNDDOWN(LOG10(N158),0)),1)*POWER(10,+ROUNDDOWN(LOG10(N158),0)),ROUND(+N158/POWER(10,+ROUNDDOWN(LOG10(N158),0)),1)*POWER(10,+ROUNDDOWN(LOG10(N158),0))))</f>
        <v>2.9999999999999997E-4</v>
      </c>
    </row>
    <row r="159" spans="1:20" x14ac:dyDescent="0.3">
      <c r="A159">
        <v>154</v>
      </c>
      <c r="B159" s="7" t="s">
        <v>387</v>
      </c>
      <c r="C159" s="10">
        <v>7.0000000000000001E-3</v>
      </c>
      <c r="D159" s="1" t="s">
        <v>10</v>
      </c>
      <c r="E159" s="6" t="s">
        <v>466</v>
      </c>
      <c r="F159" t="s">
        <v>466</v>
      </c>
    </row>
    <row r="160" spans="1:20" x14ac:dyDescent="0.3">
      <c r="A160">
        <v>155</v>
      </c>
      <c r="B160" s="7" t="s">
        <v>279</v>
      </c>
      <c r="C160" s="10">
        <v>0.4</v>
      </c>
      <c r="D160" s="1" t="s">
        <v>10</v>
      </c>
      <c r="E160" s="6" t="s">
        <v>466</v>
      </c>
      <c r="F160" t="s">
        <v>466</v>
      </c>
    </row>
    <row r="161" spans="1:20" x14ac:dyDescent="0.3">
      <c r="A161">
        <v>156</v>
      </c>
      <c r="B161" s="7" t="s">
        <v>281</v>
      </c>
      <c r="C161" s="10">
        <v>6.4999999999999997E-4</v>
      </c>
      <c r="D161" s="1" t="s">
        <v>10</v>
      </c>
      <c r="E161" s="6" t="s">
        <v>466</v>
      </c>
      <c r="F161" t="s">
        <v>466</v>
      </c>
    </row>
    <row r="162" spans="1:20" x14ac:dyDescent="0.3">
      <c r="A162">
        <v>157</v>
      </c>
      <c r="B162" s="7" t="s">
        <v>464</v>
      </c>
      <c r="C162" s="10">
        <v>2E-3</v>
      </c>
      <c r="D162" s="1" t="s">
        <v>10</v>
      </c>
      <c r="E162" s="6" t="s">
        <v>466</v>
      </c>
      <c r="F162" t="s">
        <v>466</v>
      </c>
    </row>
    <row r="163" spans="1:20" x14ac:dyDescent="0.3">
      <c r="A163">
        <v>158</v>
      </c>
      <c r="B163" s="7" t="s">
        <v>287</v>
      </c>
      <c r="C163" s="10">
        <v>0.2</v>
      </c>
      <c r="D163" s="1" t="s">
        <v>10</v>
      </c>
      <c r="E163" s="6" t="s">
        <v>466</v>
      </c>
      <c r="F163" t="s">
        <v>467</v>
      </c>
      <c r="G163" s="9" t="s">
        <v>532</v>
      </c>
      <c r="H163" s="9">
        <v>1</v>
      </c>
      <c r="I163" s="9">
        <v>0</v>
      </c>
      <c r="J163" s="9">
        <v>218.08</v>
      </c>
      <c r="K163" s="9">
        <f>+H163*14/J163*C163/1000</f>
        <v>1.2839325018341895E-5</v>
      </c>
      <c r="L163" s="9">
        <f>+I163*31/J163*C163/1000</f>
        <v>0</v>
      </c>
      <c r="M163" s="9">
        <f>+K163/0.04</f>
        <v>3.2098312545854736E-4</v>
      </c>
      <c r="N163" s="9">
        <f>+L163/0.004</f>
        <v>0</v>
      </c>
      <c r="O163" s="9">
        <f>IF(+ROUNDDOWN(LOG10(M163/POWER(10,+ROUNDDOWN(LOG10(M163),0))),0)&gt;=1,ROUND(+D158/POWER(10,+ROUNDDOWN(LOG10(M163),0)),1)*POWER(10,+ROUNDDOWN(LOG10(M163),0)),ROUND(+M163/POWER(10,+ROUNDDOWN(LOG10(M163),0)),1)*POWER(10,+ROUNDDOWN(LOG10(M163),0)))</f>
        <v>2.9999999999999997E-4</v>
      </c>
      <c r="P163" s="9">
        <f>IF(N163 = 0,0, IF(ROUNDDOWN(LOG10(N163/POWER(10,+ROUNDDOWN(LOG10(N163),0))),0)&gt;=1,ROUND(+E158/POWER(10,+ROUNDDOWN(LOG10(N163),0)),1)*POWER(10,+ROUNDDOWN(LOG10(N163),0)),ROUND(+N163/POWER(10,+ROUNDDOWN(LOG10(N163),0)),1)*POWER(10,+ROUNDDOWN(LOG10(N163),0))))</f>
        <v>0</v>
      </c>
    </row>
    <row r="164" spans="1:20" x14ac:dyDescent="0.3">
      <c r="A164">
        <v>159</v>
      </c>
      <c r="B164" s="70" t="s">
        <v>459</v>
      </c>
      <c r="C164" s="89">
        <v>10</v>
      </c>
      <c r="D164" s="90" t="s">
        <v>10</v>
      </c>
      <c r="E164" s="6" t="s">
        <v>468</v>
      </c>
      <c r="F164" t="s">
        <v>467</v>
      </c>
      <c r="G164" s="9" t="s">
        <v>503</v>
      </c>
      <c r="H164" s="9">
        <v>3</v>
      </c>
      <c r="I164" s="9">
        <v>0</v>
      </c>
      <c r="J164" s="9">
        <v>221.6</v>
      </c>
      <c r="K164" s="9">
        <f>+H164*14/J164*C164/1000</f>
        <v>1.8953068592057762E-3</v>
      </c>
      <c r="L164" s="9">
        <f>+I164*31/J164*C164/1000</f>
        <v>0</v>
      </c>
      <c r="M164" s="9">
        <f>+K164/0.04</f>
        <v>4.7382671480144405E-2</v>
      </c>
      <c r="N164" s="9">
        <f>+L164/0.004</f>
        <v>0</v>
      </c>
      <c r="O164" s="9">
        <f>IF(+ROUNDDOWN(LOG10(M164/POWER(10,+ROUNDDOWN(LOG10(M164),0))),0)&gt;=1,ROUND(+D159/POWER(10,+ROUNDDOWN(LOG10(M164),0)),1)*POWER(10,+ROUNDDOWN(LOG10(M164),0)),ROUND(+M164/POWER(10,+ROUNDDOWN(LOG10(M164),0)),1)*POWER(10,+ROUNDDOWN(LOG10(M164),0)))</f>
        <v>0.05</v>
      </c>
      <c r="P164" s="9">
        <f>IF(N164 = 0,0, IF(ROUNDDOWN(LOG10(N164/POWER(10,+ROUNDDOWN(LOG10(N164),0))),0)&gt;=1,ROUND(+E159/POWER(10,+ROUNDDOWN(LOG10(N164),0)),1)*POWER(10,+ROUNDDOWN(LOG10(N164),0)),ROUND(+N164/POWER(10,+ROUNDDOWN(LOG10(N164),0)),1)*POWER(10,+ROUNDDOWN(LOG10(N164),0))))</f>
        <v>0</v>
      </c>
    </row>
    <row r="165" spans="1:20" x14ac:dyDescent="0.3">
      <c r="A165">
        <v>160</v>
      </c>
      <c r="B165" s="7" t="s">
        <v>254</v>
      </c>
      <c r="C165" s="10">
        <v>0.04</v>
      </c>
      <c r="D165" s="1" t="s">
        <v>10</v>
      </c>
      <c r="E165" s="6" t="s">
        <v>466</v>
      </c>
      <c r="F165" t="s">
        <v>466</v>
      </c>
    </row>
    <row r="166" spans="1:20" x14ac:dyDescent="0.3">
      <c r="A166">
        <v>161</v>
      </c>
      <c r="B166" s="7" t="s">
        <v>283</v>
      </c>
      <c r="C166" s="10">
        <v>0.15</v>
      </c>
      <c r="D166" s="1" t="s">
        <v>10</v>
      </c>
      <c r="E166" s="6" t="s">
        <v>466</v>
      </c>
      <c r="F166" t="s">
        <v>467</v>
      </c>
      <c r="G166" s="9" t="s">
        <v>533</v>
      </c>
      <c r="H166" s="9">
        <v>1</v>
      </c>
      <c r="I166" s="9">
        <v>0</v>
      </c>
      <c r="J166" s="9">
        <v>308.13</v>
      </c>
      <c r="K166" s="9">
        <f>+H166*14/J166*C166/1000</f>
        <v>6.8153052283127251E-6</v>
      </c>
      <c r="L166" s="9">
        <f>+I166*31/J166*C166/1000</f>
        <v>0</v>
      </c>
      <c r="M166" s="9">
        <f>+K166/0.04</f>
        <v>1.7038263070781812E-4</v>
      </c>
      <c r="N166" s="9">
        <f>+L166/0.004</f>
        <v>0</v>
      </c>
      <c r="O166" s="9">
        <f>IF(+ROUNDDOWN(LOG10(M166/POWER(10,+ROUNDDOWN(LOG10(M166),0))),0)&gt;=1,ROUND(+D161/POWER(10,+ROUNDDOWN(LOG10(M166),0)),1)*POWER(10,+ROUNDDOWN(LOG10(M166),0)),ROUND(+M166/POWER(10,+ROUNDDOWN(LOG10(M166),0)),1)*POWER(10,+ROUNDDOWN(LOG10(M166),0)))</f>
        <v>2.0000000000000001E-4</v>
      </c>
      <c r="P166" s="9">
        <f>IF(N166 = 0,0, IF(ROUNDDOWN(LOG10(N166/POWER(10,+ROUNDDOWN(LOG10(N166),0))),0)&gt;=1,ROUND(+E161/POWER(10,+ROUNDDOWN(LOG10(N166),0)),1)*POWER(10,+ROUNDDOWN(LOG10(N166),0)),ROUND(+N166/POWER(10,+ROUNDDOWN(LOG10(N166),0)),1)*POWER(10,+ROUNDDOWN(LOG10(N166),0))))</f>
        <v>0</v>
      </c>
    </row>
    <row r="167" spans="1:20" x14ac:dyDescent="0.3">
      <c r="A167">
        <v>162</v>
      </c>
      <c r="B167" s="7" t="s">
        <v>418</v>
      </c>
      <c r="C167" s="10">
        <v>2</v>
      </c>
      <c r="D167" s="1" t="s">
        <v>10</v>
      </c>
      <c r="E167" s="6" t="s">
        <v>466</v>
      </c>
      <c r="F167" t="s">
        <v>466</v>
      </c>
    </row>
    <row r="168" spans="1:20" x14ac:dyDescent="0.3">
      <c r="A168">
        <v>163</v>
      </c>
      <c r="B168" s="7" t="s">
        <v>292</v>
      </c>
      <c r="C168" s="10">
        <v>1</v>
      </c>
      <c r="D168" s="1" t="s">
        <v>10</v>
      </c>
      <c r="E168" s="6" t="s">
        <v>466</v>
      </c>
      <c r="F168" t="s">
        <v>467</v>
      </c>
      <c r="G168" s="9" t="s">
        <v>534</v>
      </c>
      <c r="H168" s="9">
        <v>5</v>
      </c>
      <c r="I168" s="9">
        <v>0</v>
      </c>
      <c r="J168" s="9">
        <v>201.66</v>
      </c>
      <c r="K168" s="9">
        <f>+H168*14/J168*C168/1000</f>
        <v>3.471189130219181E-4</v>
      </c>
      <c r="L168" s="9">
        <f>+I168*31/J168*C168/1000</f>
        <v>0</v>
      </c>
      <c r="M168" s="9">
        <f>+K168/0.04</f>
        <v>8.677972825547952E-3</v>
      </c>
      <c r="N168" s="9">
        <f>+L168/0.004</f>
        <v>0</v>
      </c>
      <c r="O168" s="9">
        <f>IF(+ROUNDDOWN(LOG10(M168/POWER(10,+ROUNDDOWN(LOG10(M168),0))),0)&gt;=1,ROUND(+D163/POWER(10,+ROUNDDOWN(LOG10(M168),0)),1)*POWER(10,+ROUNDDOWN(LOG10(M168),0)),ROUND(+M168/POWER(10,+ROUNDDOWN(LOG10(M168),0)),1)*POWER(10,+ROUNDDOWN(LOG10(M168),0)))</f>
        <v>9.0000000000000011E-3</v>
      </c>
      <c r="P168" s="9">
        <f>IF(N168 = 0,0, IF(ROUNDDOWN(LOG10(N168/POWER(10,+ROUNDDOWN(LOG10(N168),0))),0)&gt;=1,ROUND(+E163/POWER(10,+ROUNDDOWN(LOG10(N168),0)),1)*POWER(10,+ROUNDDOWN(LOG10(N168),0)),ROUND(+N168/POWER(10,+ROUNDDOWN(LOG10(N168),0)),1)*POWER(10,+ROUNDDOWN(LOG10(N168),0))))</f>
        <v>0</v>
      </c>
    </row>
    <row r="169" spans="1:20" x14ac:dyDescent="0.3">
      <c r="A169">
        <v>164</v>
      </c>
      <c r="B169" t="s">
        <v>448</v>
      </c>
      <c r="C169">
        <v>2500</v>
      </c>
      <c r="D169" s="1" t="s">
        <v>10</v>
      </c>
      <c r="E169" s="6" t="s">
        <v>467</v>
      </c>
      <c r="F169" t="s">
        <v>467</v>
      </c>
      <c r="G169" s="9" t="s">
        <v>477</v>
      </c>
      <c r="H169" s="9">
        <v>1</v>
      </c>
      <c r="I169" s="9">
        <v>0</v>
      </c>
      <c r="J169" s="9">
        <v>14</v>
      </c>
      <c r="K169" s="9">
        <f>+H169*14/J169*C169/1000</f>
        <v>2.5</v>
      </c>
      <c r="L169" s="9">
        <f>+I169*31/J169*C169/1000</f>
        <v>0</v>
      </c>
      <c r="M169" s="9">
        <f>+K169/0.04</f>
        <v>62.5</v>
      </c>
      <c r="N169" s="9">
        <f>+L169/0.004</f>
        <v>0</v>
      </c>
      <c r="O169" s="9">
        <f>IF(+ROUNDDOWN(LOG10(M169/POWER(10,+ROUNDDOWN(LOG10(M169),0))),0)&gt;=1,ROUND(+D164/POWER(10,+ROUNDDOWN(LOG10(M169),0)),1)*POWER(10,+ROUNDDOWN(LOG10(M169),0)),ROUND(+M169/POWER(10,+ROUNDDOWN(LOG10(M169),0)),1)*POWER(10,+ROUNDDOWN(LOG10(M169),0)))</f>
        <v>63</v>
      </c>
      <c r="P169" s="9">
        <f>IF(N169 = 0,0, IF(ROUNDDOWN(LOG10(N169/POWER(10,+ROUNDDOWN(LOG10(N169),0))),0)&gt;=1,ROUND(+E164/POWER(10,+ROUNDDOWN(LOG10(N169),0)),1)*POWER(10,+ROUNDDOWN(LOG10(N169),0)),ROUND(+N169/POWER(10,+ROUNDDOWN(LOG10(N169),0)),1)*POWER(10,+ROUNDDOWN(LOG10(N169),0))))</f>
        <v>0</v>
      </c>
    </row>
    <row r="170" spans="1:20" x14ac:dyDescent="0.3">
      <c r="A170">
        <v>165</v>
      </c>
      <c r="B170" t="s">
        <v>34</v>
      </c>
      <c r="C170">
        <v>90</v>
      </c>
      <c r="D170" s="1" t="s">
        <v>7</v>
      </c>
      <c r="E170" s="6" t="s">
        <v>468</v>
      </c>
      <c r="F170" t="s">
        <v>467</v>
      </c>
      <c r="H170" s="9">
        <v>0</v>
      </c>
      <c r="I170" s="9">
        <v>0</v>
      </c>
      <c r="P170" s="9">
        <f>IF(N170 = 0,0, IF(ROUNDDOWN(LOG10(N170/POWER(10,+ROUNDDOWN(LOG10(N170),0))),0)&gt;=1,ROUND(+E165/POWER(10,+ROUNDDOWN(LOG10(N170),0)),1)*POWER(10,+ROUNDDOWN(LOG10(N170),0)),ROUND(+N170/POWER(10,+ROUNDDOWN(LOG10(N170),0)),1)*POWER(10,+ROUNDDOWN(LOG10(N170),0))))</f>
        <v>0</v>
      </c>
      <c r="R170" s="17"/>
      <c r="S170" s="17"/>
      <c r="T170" s="13"/>
    </row>
    <row r="171" spans="1:20" x14ac:dyDescent="0.3">
      <c r="A171">
        <v>166</v>
      </c>
      <c r="B171" s="7" t="s">
        <v>436</v>
      </c>
      <c r="C171" s="10">
        <v>100</v>
      </c>
      <c r="D171" s="1" t="s">
        <v>10</v>
      </c>
      <c r="E171" s="6" t="s">
        <v>466</v>
      </c>
      <c r="F171" t="s">
        <v>466</v>
      </c>
    </row>
    <row r="172" spans="1:20" x14ac:dyDescent="0.3">
      <c r="A172">
        <v>167</v>
      </c>
      <c r="B172" s="7" t="s">
        <v>307</v>
      </c>
      <c r="C172" s="10">
        <v>6.5000000000000002E-2</v>
      </c>
      <c r="D172" s="1" t="s">
        <v>10</v>
      </c>
      <c r="E172" s="6" t="s">
        <v>466</v>
      </c>
      <c r="F172" t="s">
        <v>467</v>
      </c>
      <c r="G172" s="9" t="s">
        <v>535</v>
      </c>
      <c r="H172" s="9">
        <v>5</v>
      </c>
      <c r="I172" s="9">
        <v>0</v>
      </c>
      <c r="J172" s="9">
        <v>241.36</v>
      </c>
      <c r="K172" s="9">
        <f>+H172*14/J172*C172/1000</f>
        <v>1.8851508120649654E-5</v>
      </c>
      <c r="L172" s="9">
        <f>+I172*31/J172*C172/1000</f>
        <v>0</v>
      </c>
      <c r="M172" s="9">
        <f>+K172/0.04</f>
        <v>4.7128770301624133E-4</v>
      </c>
      <c r="N172" s="9">
        <f>+L172/0.004</f>
        <v>0</v>
      </c>
      <c r="O172" s="9">
        <f>IF(+ROUNDDOWN(LOG10(M172/POWER(10,+ROUNDDOWN(LOG10(M172),0))),0)&gt;=1,ROUND(+D167/POWER(10,+ROUNDDOWN(LOG10(M172),0)),1)*POWER(10,+ROUNDDOWN(LOG10(M172),0)),ROUND(+M172/POWER(10,+ROUNDDOWN(LOG10(M172),0)),1)*POWER(10,+ROUNDDOWN(LOG10(M172),0)))</f>
        <v>5.0000000000000001E-4</v>
      </c>
      <c r="P172" s="9">
        <f>IF(N172 = 0,0, IF(ROUNDDOWN(LOG10(N172/POWER(10,+ROUNDDOWN(LOG10(N172),0))),0)&gt;=1,ROUND(+E167/POWER(10,+ROUNDDOWN(LOG10(N172),0)),1)*POWER(10,+ROUNDDOWN(LOG10(N172),0)),ROUND(+N172/POWER(10,+ROUNDDOWN(LOG10(N172),0)),1)*POWER(10,+ROUNDDOWN(LOG10(N172),0))))</f>
        <v>0</v>
      </c>
    </row>
    <row r="173" spans="1:20" x14ac:dyDescent="0.3">
      <c r="A173">
        <v>168</v>
      </c>
      <c r="B173" s="7" t="s">
        <v>301</v>
      </c>
      <c r="C173" s="10">
        <v>1.2E-2</v>
      </c>
      <c r="D173" s="1" t="s">
        <v>10</v>
      </c>
      <c r="E173" s="6" t="s">
        <v>466</v>
      </c>
      <c r="F173" t="s">
        <v>466</v>
      </c>
    </row>
    <row r="174" spans="1:20" x14ac:dyDescent="0.3">
      <c r="A174">
        <v>169</v>
      </c>
      <c r="B174" s="7" t="s">
        <v>309</v>
      </c>
      <c r="C174" s="10">
        <v>10</v>
      </c>
      <c r="D174" s="1" t="s">
        <v>10</v>
      </c>
      <c r="E174" s="6" t="s">
        <v>466</v>
      </c>
      <c r="F174" t="s">
        <v>466</v>
      </c>
    </row>
    <row r="175" spans="1:20" x14ac:dyDescent="0.3">
      <c r="A175">
        <v>170</v>
      </c>
      <c r="B175" s="7" t="s">
        <v>420</v>
      </c>
      <c r="C175" s="10">
        <v>0.2</v>
      </c>
      <c r="D175" s="1" t="s">
        <v>10</v>
      </c>
      <c r="E175" s="6" t="s">
        <v>466</v>
      </c>
      <c r="F175" t="s">
        <v>466</v>
      </c>
    </row>
    <row r="176" spans="1:20" x14ac:dyDescent="0.3">
      <c r="A176">
        <v>171</v>
      </c>
      <c r="B176" s="7" t="s">
        <v>422</v>
      </c>
      <c r="C176" s="10">
        <v>3</v>
      </c>
      <c r="D176" s="1" t="s">
        <v>10</v>
      </c>
      <c r="E176" s="6" t="s">
        <v>466</v>
      </c>
      <c r="F176" t="s">
        <v>466</v>
      </c>
    </row>
    <row r="177" spans="1:16" x14ac:dyDescent="0.3">
      <c r="A177">
        <v>172</v>
      </c>
      <c r="B177" s="7" t="s">
        <v>438</v>
      </c>
      <c r="C177" s="10">
        <v>20</v>
      </c>
      <c r="D177" s="1" t="s">
        <v>10</v>
      </c>
      <c r="E177" s="6" t="s">
        <v>466</v>
      </c>
      <c r="F177" t="s">
        <v>466</v>
      </c>
    </row>
    <row r="178" spans="1:16" x14ac:dyDescent="0.3">
      <c r="A178">
        <v>173</v>
      </c>
      <c r="B178" s="7" t="s">
        <v>311</v>
      </c>
      <c r="C178" s="10">
        <v>90</v>
      </c>
      <c r="D178" s="1" t="s">
        <v>10</v>
      </c>
      <c r="E178" s="6" t="s">
        <v>466</v>
      </c>
      <c r="F178" t="s">
        <v>466</v>
      </c>
    </row>
    <row r="179" spans="1:16" x14ac:dyDescent="0.3">
      <c r="A179">
        <v>174</v>
      </c>
      <c r="B179" s="7" t="s">
        <v>313</v>
      </c>
      <c r="C179" s="10">
        <v>0.03</v>
      </c>
      <c r="D179" s="1" t="s">
        <v>10</v>
      </c>
      <c r="E179" s="6" t="s">
        <v>466</v>
      </c>
      <c r="F179" t="s">
        <v>467</v>
      </c>
      <c r="G179" s="9" t="s">
        <v>536</v>
      </c>
      <c r="H179" s="9">
        <v>3</v>
      </c>
      <c r="I179" s="9">
        <v>1</v>
      </c>
      <c r="J179" s="9">
        <v>313.3</v>
      </c>
      <c r="K179" s="9">
        <f>+H179*14/J179*C179/1000</f>
        <v>4.0217044366421954E-6</v>
      </c>
      <c r="L179" s="9">
        <f>+I179*31/J179*C179/1000</f>
        <v>2.9684008937120968E-6</v>
      </c>
      <c r="M179" s="9">
        <f>+K179/0.04</f>
        <v>1.0054261091605489E-4</v>
      </c>
      <c r="N179" s="9">
        <f>+L179/0.004</f>
        <v>7.4210022342802422E-4</v>
      </c>
      <c r="O179" s="9">
        <f>IF(+ROUNDDOWN(LOG10(M179/POWER(10,+ROUNDDOWN(LOG10(M179),0))),0)&gt;=1,ROUND(+D174/POWER(10,+ROUNDDOWN(LOG10(M179),0)),1)*POWER(10,+ROUNDDOWN(LOG10(M179),0)),ROUND(+M179/POWER(10,+ROUNDDOWN(LOG10(M179),0)),1)*POWER(10,+ROUNDDOWN(LOG10(M179),0)))</f>
        <v>1E-4</v>
      </c>
      <c r="P179" s="9">
        <f>IF(N179 = 0,0, IF(ROUNDDOWN(LOG10(N179/POWER(10,+ROUNDDOWN(LOG10(N179),0))),0)&gt;=1,ROUND(+E174/POWER(10,+ROUNDDOWN(LOG10(N179),0)),1)*POWER(10,+ROUNDDOWN(LOG10(N179),0)),ROUND(+N179/POWER(10,+ROUNDDOWN(LOG10(N179),0)),1)*POWER(10,+ROUNDDOWN(LOG10(N179),0))))</f>
        <v>6.9999999999999999E-4</v>
      </c>
    </row>
    <row r="180" spans="1:16" x14ac:dyDescent="0.3">
      <c r="A180">
        <v>175</v>
      </c>
      <c r="B180" s="7" t="s">
        <v>317</v>
      </c>
      <c r="C180" s="10">
        <v>2.0000000000000001E-4</v>
      </c>
      <c r="D180" s="1" t="s">
        <v>10</v>
      </c>
      <c r="E180" s="6" t="s">
        <v>466</v>
      </c>
      <c r="F180" t="s">
        <v>466</v>
      </c>
    </row>
    <row r="181" spans="1:16" x14ac:dyDescent="0.3">
      <c r="A181">
        <v>176</v>
      </c>
      <c r="B181" t="s">
        <v>471</v>
      </c>
      <c r="C181">
        <v>500</v>
      </c>
      <c r="D181" s="1" t="s">
        <v>10</v>
      </c>
      <c r="E181" s="6" t="s">
        <v>466</v>
      </c>
      <c r="F181" t="s">
        <v>466</v>
      </c>
    </row>
    <row r="182" spans="1:16" x14ac:dyDescent="0.3">
      <c r="A182">
        <v>177</v>
      </c>
      <c r="B182" s="7" t="s">
        <v>327</v>
      </c>
      <c r="C182" s="10">
        <v>10</v>
      </c>
      <c r="D182" s="1" t="s">
        <v>10</v>
      </c>
      <c r="E182" s="6" t="s">
        <v>466</v>
      </c>
      <c r="F182" t="s">
        <v>466</v>
      </c>
    </row>
    <row r="183" spans="1:16" x14ac:dyDescent="0.3">
      <c r="A183">
        <v>178</v>
      </c>
      <c r="B183" s="7" t="s">
        <v>319</v>
      </c>
      <c r="C183" s="10">
        <v>1E-3</v>
      </c>
      <c r="D183" s="1" t="s">
        <v>10</v>
      </c>
      <c r="E183" s="6" t="s">
        <v>466</v>
      </c>
      <c r="F183" t="s">
        <v>467</v>
      </c>
      <c r="G183" s="9" t="s">
        <v>537</v>
      </c>
      <c r="H183" s="9">
        <v>0</v>
      </c>
      <c r="I183" s="9">
        <v>1</v>
      </c>
      <c r="J183" s="9">
        <v>257.39999999999998</v>
      </c>
      <c r="K183" s="9">
        <f>+H183*14/J183*C183/1000</f>
        <v>0</v>
      </c>
      <c r="L183" s="9">
        <f>+I183*31/J183*C183/1000</f>
        <v>1.2043512043512045E-7</v>
      </c>
      <c r="M183" s="9">
        <f>+K183/0.04</f>
        <v>0</v>
      </c>
      <c r="N183" s="9">
        <f>+L183/0.004</f>
        <v>3.0108780108780112E-5</v>
      </c>
      <c r="O183" s="9">
        <f>IF(M183 = 0,0, IF(ROUNDDOWN(LOG10(M183/POWER(10,+ROUNDDOWN(LOG10(M183),0))),0)&gt;=1,ROUND(+D178/POWER(10,+ROUNDDOWN(LOG10(M183),0)),1)*POWER(10,+ROUNDDOWN(LOG10(M183),0)),ROUND(+M183/POWER(10,+ROUNDDOWN(LOG10(M183),0)),1)*POWER(10,+ROUNDDOWN(LOG10(M183),0))))</f>
        <v>0</v>
      </c>
      <c r="P183" s="9">
        <f>IF(N183 = 0,0, IF(ROUNDDOWN(LOG10(N183/POWER(10,+ROUNDDOWN(LOG10(N183),0))),0)&gt;=1,ROUND(+E178/POWER(10,+ROUNDDOWN(LOG10(N183),0)),1)*POWER(10,+ROUNDDOWN(LOG10(N183),0)),ROUND(+N183/POWER(10,+ROUNDDOWN(LOG10(N183),0)),1)*POWER(10,+ROUNDDOWN(LOG10(N183),0))))</f>
        <v>3.0000000000000001E-5</v>
      </c>
    </row>
    <row r="184" spans="1:16" ht="28.8" x14ac:dyDescent="0.3">
      <c r="A184">
        <v>179</v>
      </c>
      <c r="B184" s="7" t="s">
        <v>346</v>
      </c>
      <c r="C184" s="81">
        <v>2.9999999999999997E-4</v>
      </c>
      <c r="D184" s="38" t="s">
        <v>10</v>
      </c>
      <c r="E184" s="6" t="s">
        <v>466</v>
      </c>
      <c r="F184" t="s">
        <v>466</v>
      </c>
      <c r="G184" s="94"/>
      <c r="H184" s="94"/>
      <c r="I184" s="94"/>
      <c r="J184" s="94"/>
      <c r="K184" s="94"/>
      <c r="L184" s="94"/>
      <c r="M184" s="94"/>
      <c r="N184" s="94"/>
    </row>
    <row r="185" spans="1:16" x14ac:dyDescent="0.3">
      <c r="A185">
        <v>180</v>
      </c>
      <c r="B185" s="7" t="s">
        <v>344</v>
      </c>
      <c r="C185" s="10">
        <v>0.03</v>
      </c>
      <c r="D185" s="1" t="s">
        <v>10</v>
      </c>
      <c r="E185" s="6" t="s">
        <v>466</v>
      </c>
      <c r="F185" t="s">
        <v>467</v>
      </c>
      <c r="G185" s="9" t="s">
        <v>538</v>
      </c>
      <c r="H185" s="9">
        <v>3</v>
      </c>
      <c r="I185" s="9">
        <v>0</v>
      </c>
      <c r="J185" s="9">
        <v>335.28</v>
      </c>
      <c r="K185" s="9">
        <f>+H185*14/J185*C185/1000</f>
        <v>3.7580529706513958E-6</v>
      </c>
      <c r="L185" s="9">
        <f>+I185*31/J185*C185/1000</f>
        <v>0</v>
      </c>
      <c r="M185" s="9">
        <f>+K185/0.04</f>
        <v>9.3951324266284894E-5</v>
      </c>
      <c r="N185" s="9">
        <f>+L185/0.004</f>
        <v>0</v>
      </c>
      <c r="O185" s="9">
        <f>IF(+ROUNDDOWN(LOG10(M185/POWER(10,+ROUNDDOWN(LOG10(M185),0))),0)&gt;=1,ROUND(+D180/POWER(10,+ROUNDDOWN(LOG10(M185),0)),1)*POWER(10,+ROUNDDOWN(LOG10(M185),0)),ROUND(+M185/POWER(10,+ROUNDDOWN(LOG10(M185),0)),1)*POWER(10,+ROUNDDOWN(LOG10(M185),0)))</f>
        <v>9.0000000000000006E-5</v>
      </c>
      <c r="P185" s="9">
        <f>IF(N185 = 0,0, IF(ROUNDDOWN(LOG10(N185/POWER(10,+ROUNDDOWN(LOG10(N185),0))),0)&gt;=1,ROUND(+E180/POWER(10,+ROUNDDOWN(LOG10(N185),0)),1)*POWER(10,+ROUNDDOWN(LOG10(N185),0)),ROUND(+N185/POWER(10,+ROUNDDOWN(LOG10(N185),0)),1)*POWER(10,+ROUNDDOWN(LOG10(N185),0))))</f>
        <v>0</v>
      </c>
    </row>
    <row r="186" spans="1:16" x14ac:dyDescent="0.3">
      <c r="A186">
        <v>181</v>
      </c>
      <c r="B186" s="7" t="s">
        <v>315</v>
      </c>
      <c r="C186" s="10">
        <v>40</v>
      </c>
      <c r="D186" s="1" t="s">
        <v>10</v>
      </c>
      <c r="E186" s="6" t="s">
        <v>467</v>
      </c>
      <c r="F186" t="s">
        <v>467</v>
      </c>
      <c r="G186" s="9" t="s">
        <v>539</v>
      </c>
      <c r="H186" s="9">
        <v>0</v>
      </c>
      <c r="I186" s="9">
        <v>1</v>
      </c>
      <c r="J186" s="9">
        <v>266.31414100000001</v>
      </c>
      <c r="K186" s="9">
        <f>+H186*14/J186*C186/1000</f>
        <v>0</v>
      </c>
      <c r="L186" s="9">
        <f>+I186*31/J186*C186/1000</f>
        <v>4.6561553034466909E-3</v>
      </c>
      <c r="M186" s="9">
        <f>+K186/0.04</f>
        <v>0</v>
      </c>
      <c r="N186" s="9">
        <f>+L186/0.004</f>
        <v>1.1640388258616727</v>
      </c>
      <c r="O186" s="9">
        <f>IF(M186 = 0,0, IF(ROUNDDOWN(LOG10(M186/POWER(10,+ROUNDDOWN(LOG10(M186),0))),0)&gt;=1,ROUND(+D181/POWER(10,+ROUNDDOWN(LOG10(M186),0)),1)*POWER(10,+ROUNDDOWN(LOG10(M186),0)),ROUND(+M186/POWER(10,+ROUNDDOWN(LOG10(M186),0)),1)*POWER(10,+ROUNDDOWN(LOG10(M186),0))))</f>
        <v>0</v>
      </c>
      <c r="P186" s="9">
        <f>IF(N186 = 0,0, IF(ROUNDDOWN(LOG10(N186/POWER(10,+ROUNDDOWN(LOG10(N186),0))),0)&gt;=1,ROUND(+E181/POWER(10,+ROUNDDOWN(LOG10(N186),0)),1)*POWER(10,+ROUNDDOWN(LOG10(N186),0)),ROUND(+N186/POWER(10,+ROUNDDOWN(LOG10(N186),0)),1)*POWER(10,+ROUNDDOWN(LOG10(N186),0))))</f>
        <v>1.2</v>
      </c>
    </row>
    <row r="187" spans="1:16" x14ac:dyDescent="0.3">
      <c r="A187">
        <v>182</v>
      </c>
      <c r="B187" s="7" t="s">
        <v>424</v>
      </c>
      <c r="C187" s="10">
        <v>1</v>
      </c>
      <c r="D187" s="1" t="s">
        <v>10</v>
      </c>
      <c r="E187" s="6" t="s">
        <v>466</v>
      </c>
      <c r="F187" t="s">
        <v>466</v>
      </c>
    </row>
    <row r="188" spans="1:16" x14ac:dyDescent="0.3">
      <c r="A188">
        <v>183</v>
      </c>
      <c r="B188" s="7" t="s">
        <v>426</v>
      </c>
      <c r="C188" s="10">
        <v>4</v>
      </c>
      <c r="D188" s="1" t="s">
        <v>10</v>
      </c>
      <c r="E188" s="6" t="s">
        <v>466</v>
      </c>
      <c r="F188" t="s">
        <v>466</v>
      </c>
    </row>
    <row r="189" spans="1:16" x14ac:dyDescent="0.3">
      <c r="A189">
        <v>184</v>
      </c>
      <c r="B189" s="7" t="s">
        <v>348</v>
      </c>
      <c r="C189" s="10">
        <v>100</v>
      </c>
      <c r="D189" s="1" t="s">
        <v>10</v>
      </c>
      <c r="E189" s="6" t="s">
        <v>466</v>
      </c>
      <c r="F189" t="s">
        <v>466</v>
      </c>
    </row>
    <row r="190" spans="1:16" x14ac:dyDescent="0.3">
      <c r="A190">
        <v>185</v>
      </c>
      <c r="B190" s="7" t="s">
        <v>350</v>
      </c>
      <c r="C190" s="10">
        <v>4</v>
      </c>
      <c r="D190" s="1" t="s">
        <v>10</v>
      </c>
      <c r="E190" s="6" t="s">
        <v>466</v>
      </c>
      <c r="F190" t="s">
        <v>466</v>
      </c>
    </row>
    <row r="191" spans="1:16" x14ac:dyDescent="0.3">
      <c r="A191">
        <v>186</v>
      </c>
      <c r="B191" s="7" t="s">
        <v>428</v>
      </c>
      <c r="C191" s="10">
        <v>0.08</v>
      </c>
      <c r="D191" s="1" t="s">
        <v>10</v>
      </c>
      <c r="E191" s="6" t="s">
        <v>466</v>
      </c>
      <c r="F191" t="s">
        <v>466</v>
      </c>
    </row>
    <row r="192" spans="1:16" x14ac:dyDescent="0.3">
      <c r="A192">
        <v>187</v>
      </c>
      <c r="B192" s="7" t="s">
        <v>429</v>
      </c>
      <c r="C192" s="10">
        <v>20</v>
      </c>
      <c r="D192" s="1" t="s">
        <v>10</v>
      </c>
      <c r="E192" s="6" t="s">
        <v>466</v>
      </c>
      <c r="F192" t="s">
        <v>466</v>
      </c>
    </row>
    <row r="193" spans="13:16" x14ac:dyDescent="0.3">
      <c r="M193"/>
      <c r="N193"/>
      <c r="O193"/>
      <c r="P193"/>
    </row>
  </sheetData>
  <autoFilter ref="A1:T192"/>
  <sortState ref="A194:W242">
    <sortCondition ref="B194:B242"/>
  </sortState>
  <conditionalFormatting sqref="P11:P192">
    <cfRule type="cellIs" dxfId="29" priority="27" operator="between">
      <formula>0.05</formula>
      <formula>0.1</formula>
    </cfRule>
    <cfRule type="cellIs" dxfId="28" priority="28" operator="greaterThan">
      <formula>0.1</formula>
    </cfRule>
  </conditionalFormatting>
  <conditionalFormatting sqref="M11:P192">
    <cfRule type="cellIs" dxfId="27" priority="29" operator="between">
      <formula>0.05</formula>
      <formula>0.1</formula>
    </cfRule>
    <cfRule type="cellIs" dxfId="26" priority="30" operator="greaterThan">
      <formula>0.1</formula>
    </cfRule>
  </conditionalFormatting>
  <conditionalFormatting sqref="O78">
    <cfRule type="cellIs" dxfId="25" priority="25" operator="between">
      <formula>0.05</formula>
      <formula>0.1</formula>
    </cfRule>
    <cfRule type="cellIs" dxfId="24" priority="26" operator="greaterThan">
      <formula>0.1</formula>
    </cfRule>
  </conditionalFormatting>
  <conditionalFormatting sqref="O87">
    <cfRule type="cellIs" dxfId="23" priority="23" operator="between">
      <formula>0.05</formula>
      <formula>0.1</formula>
    </cfRule>
    <cfRule type="cellIs" dxfId="22" priority="24" operator="greaterThan">
      <formula>0.1</formula>
    </cfRule>
  </conditionalFormatting>
  <conditionalFormatting sqref="O93">
    <cfRule type="cellIs" dxfId="21" priority="21" operator="between">
      <formula>0.05</formula>
      <formula>0.1</formula>
    </cfRule>
    <cfRule type="cellIs" dxfId="20" priority="22" operator="greaterThan">
      <formula>0.1</formula>
    </cfRule>
  </conditionalFormatting>
  <conditionalFormatting sqref="O100">
    <cfRule type="cellIs" dxfId="19" priority="19" operator="between">
      <formula>0.05</formula>
      <formula>0.1</formula>
    </cfRule>
    <cfRule type="cellIs" dxfId="18" priority="20" operator="greaterThan">
      <formula>0.1</formula>
    </cfRule>
  </conditionalFormatting>
  <conditionalFormatting sqref="O118">
    <cfRule type="cellIs" dxfId="17" priority="17" operator="between">
      <formula>0.05</formula>
      <formula>0.1</formula>
    </cfRule>
    <cfRule type="cellIs" dxfId="16" priority="18" operator="greaterThan">
      <formula>0.1</formula>
    </cfRule>
  </conditionalFormatting>
  <conditionalFormatting sqref="O110">
    <cfRule type="cellIs" dxfId="15" priority="15" operator="between">
      <formula>0.05</formula>
      <formula>0.1</formula>
    </cfRule>
    <cfRule type="cellIs" dxfId="14" priority="16" operator="greaterThan">
      <formula>0.1</formula>
    </cfRule>
  </conditionalFormatting>
  <conditionalFormatting sqref="O123">
    <cfRule type="cellIs" dxfId="13" priority="13" operator="between">
      <formula>0.05</formula>
      <formula>0.1</formula>
    </cfRule>
    <cfRule type="cellIs" dxfId="12" priority="14" operator="greaterThan">
      <formula>0.1</formula>
    </cfRule>
  </conditionalFormatting>
  <conditionalFormatting sqref="O140">
    <cfRule type="cellIs" dxfId="11" priority="11" operator="between">
      <formula>0.05</formula>
      <formula>0.1</formula>
    </cfRule>
    <cfRule type="cellIs" dxfId="10" priority="12" operator="greaterThan">
      <formula>0.1</formula>
    </cfRule>
  </conditionalFormatting>
  <conditionalFormatting sqref="O144">
    <cfRule type="cellIs" dxfId="9" priority="9" operator="between">
      <formula>0.05</formula>
      <formula>0.1</formula>
    </cfRule>
    <cfRule type="cellIs" dxfId="8" priority="10" operator="greaterThan">
      <formula>0.1</formula>
    </cfRule>
  </conditionalFormatting>
  <conditionalFormatting sqref="O155">
    <cfRule type="cellIs" dxfId="7" priority="7" operator="between">
      <formula>0.05</formula>
      <formula>0.1</formula>
    </cfRule>
    <cfRule type="cellIs" dxfId="6" priority="8" operator="greaterThan">
      <formula>0.1</formula>
    </cfRule>
  </conditionalFormatting>
  <conditionalFormatting sqref="O156">
    <cfRule type="cellIs" dxfId="5" priority="5" operator="between">
      <formula>0.05</formula>
      <formula>0.1</formula>
    </cfRule>
    <cfRule type="cellIs" dxfId="4" priority="6" operator="greaterThan">
      <formula>0.1</formula>
    </cfRule>
  </conditionalFormatting>
  <conditionalFormatting sqref="O183">
    <cfRule type="cellIs" dxfId="3" priority="3" operator="between">
      <formula>0.05</formula>
      <formula>0.1</formula>
    </cfRule>
    <cfRule type="cellIs" dxfId="2" priority="4" operator="greaterThan">
      <formula>0.1</formula>
    </cfRule>
  </conditionalFormatting>
  <conditionalFormatting sqref="O186">
    <cfRule type="cellIs" dxfId="1" priority="1" operator="between">
      <formula>0.05</formula>
      <formula>0.1</formula>
    </cfRule>
    <cfRule type="cellIs" dxfId="0" priority="2" operator="greaterThan">
      <formula>0.1</formula>
    </cfRule>
  </conditionalFormatting>
  <dataValidations count="1">
    <dataValidation type="list" allowBlank="1" showInputMessage="1" showErrorMessage="1" sqref="E6:E192">
      <formula1>"ja,nee,misschien"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5"/>
  <sheetViews>
    <sheetView topLeftCell="A25" workbookViewId="0">
      <selection activeCell="B63" sqref="B63"/>
    </sheetView>
  </sheetViews>
  <sheetFormatPr defaultRowHeight="14.4" x14ac:dyDescent="0.3"/>
  <cols>
    <col min="1" max="1" width="35.5546875" customWidth="1"/>
    <col min="2" max="2" width="10" bestFit="1" customWidth="1"/>
    <col min="3" max="4" width="8.88671875" style="1"/>
    <col min="5" max="5" width="11.33203125" style="1" customWidth="1"/>
    <col min="8" max="8" width="21.109375" bestFit="1" customWidth="1"/>
    <col min="9" max="9" width="10.6640625" customWidth="1"/>
    <col min="11" max="11" width="16" customWidth="1"/>
    <col min="14" max="14" width="14.5546875" customWidth="1"/>
  </cols>
  <sheetData>
    <row r="1" spans="1:12" x14ac:dyDescent="0.3">
      <c r="A1" s="5" t="s">
        <v>22</v>
      </c>
      <c r="B1" s="5"/>
      <c r="C1" s="6"/>
      <c r="D1" s="6"/>
      <c r="E1" s="6"/>
    </row>
    <row r="2" spans="1:12" x14ac:dyDescent="0.3">
      <c r="A2" t="s">
        <v>11</v>
      </c>
    </row>
    <row r="3" spans="1:12" x14ac:dyDescent="0.3">
      <c r="A3" s="2" t="s">
        <v>0</v>
      </c>
      <c r="B3" s="3" t="s">
        <v>1</v>
      </c>
      <c r="C3" s="4" t="s">
        <v>2</v>
      </c>
      <c r="D3" s="4" t="s">
        <v>9</v>
      </c>
    </row>
    <row r="4" spans="1:12" x14ac:dyDescent="0.3">
      <c r="A4" t="s">
        <v>448</v>
      </c>
      <c r="B4">
        <v>2.5</v>
      </c>
      <c r="C4" s="1" t="s">
        <v>7</v>
      </c>
      <c r="D4" s="1" t="s">
        <v>5</v>
      </c>
    </row>
    <row r="5" spans="1:12" x14ac:dyDescent="0.3">
      <c r="A5" t="s">
        <v>3</v>
      </c>
      <c r="B5">
        <v>6</v>
      </c>
      <c r="C5" s="1" t="s">
        <v>7</v>
      </c>
      <c r="D5" s="1" t="s">
        <v>4</v>
      </c>
    </row>
    <row r="6" spans="1:12" x14ac:dyDescent="0.3">
      <c r="A6" t="s">
        <v>31</v>
      </c>
      <c r="B6">
        <v>5.65</v>
      </c>
      <c r="C6" s="1" t="s">
        <v>7</v>
      </c>
      <c r="D6" s="1" t="s">
        <v>4</v>
      </c>
    </row>
    <row r="7" spans="1:12" x14ac:dyDescent="0.3">
      <c r="A7" t="s">
        <v>449</v>
      </c>
      <c r="B7">
        <v>0.14000000000000001</v>
      </c>
      <c r="C7" s="1" t="s">
        <v>7</v>
      </c>
      <c r="D7" s="1" t="s">
        <v>5</v>
      </c>
    </row>
    <row r="8" spans="1:12" x14ac:dyDescent="0.3">
      <c r="A8" t="s">
        <v>32</v>
      </c>
      <c r="B8">
        <v>7.0000000000000007E-2</v>
      </c>
      <c r="C8" s="1" t="s">
        <v>7</v>
      </c>
      <c r="D8" s="1" t="s">
        <v>6</v>
      </c>
      <c r="J8" s="13"/>
      <c r="K8" s="13"/>
      <c r="L8" s="13"/>
    </row>
    <row r="9" spans="1:12" x14ac:dyDescent="0.3">
      <c r="A9" t="s">
        <v>33</v>
      </c>
      <c r="B9">
        <v>120</v>
      </c>
      <c r="C9" s="1" t="s">
        <v>7</v>
      </c>
      <c r="D9" s="1" t="s">
        <v>4</v>
      </c>
      <c r="J9" s="17"/>
      <c r="K9" s="17"/>
      <c r="L9" s="13"/>
    </row>
    <row r="10" spans="1:12" x14ac:dyDescent="0.3">
      <c r="A10" t="s">
        <v>34</v>
      </c>
      <c r="B10">
        <v>90</v>
      </c>
      <c r="C10" s="1" t="s">
        <v>7</v>
      </c>
      <c r="D10" s="1" t="s">
        <v>6</v>
      </c>
      <c r="J10" s="17"/>
      <c r="K10" s="17"/>
      <c r="L10" s="13"/>
    </row>
    <row r="11" spans="1:12" x14ac:dyDescent="0.3">
      <c r="J11" s="17"/>
      <c r="K11" s="17"/>
      <c r="L11" s="13"/>
    </row>
    <row r="12" spans="1:12" x14ac:dyDescent="0.3">
      <c r="A12" s="5" t="s">
        <v>21</v>
      </c>
      <c r="B12" s="5"/>
      <c r="C12" s="6"/>
      <c r="D12" s="6"/>
      <c r="E12" s="6"/>
      <c r="J12" s="13"/>
      <c r="K12" s="13"/>
      <c r="L12" s="13"/>
    </row>
    <row r="13" spans="1:12" x14ac:dyDescent="0.3">
      <c r="A13" s="2" t="s">
        <v>0</v>
      </c>
      <c r="B13" s="3" t="s">
        <v>1</v>
      </c>
      <c r="C13" s="4" t="s">
        <v>2</v>
      </c>
      <c r="D13" s="4" t="s">
        <v>9</v>
      </c>
      <c r="E13" s="4" t="s">
        <v>13</v>
      </c>
    </row>
    <row r="14" spans="1:12" x14ac:dyDescent="0.3">
      <c r="A14" s="9" t="s">
        <v>186</v>
      </c>
      <c r="B14" s="10">
        <v>10</v>
      </c>
      <c r="C14" s="1" t="s">
        <v>10</v>
      </c>
      <c r="D14" s="1" t="s">
        <v>8</v>
      </c>
      <c r="E14" s="11" t="s">
        <v>190</v>
      </c>
      <c r="G14" t="s">
        <v>187</v>
      </c>
    </row>
    <row r="15" spans="1:12" x14ac:dyDescent="0.3">
      <c r="A15" s="9" t="s">
        <v>64</v>
      </c>
      <c r="B15" s="10">
        <v>5</v>
      </c>
      <c r="C15" s="1" t="s">
        <v>10</v>
      </c>
      <c r="D15" s="1" t="s">
        <v>8</v>
      </c>
      <c r="E15" s="11" t="s">
        <v>65</v>
      </c>
    </row>
    <row r="16" spans="1:12" x14ac:dyDescent="0.3">
      <c r="A16" t="s">
        <v>106</v>
      </c>
      <c r="B16" s="16">
        <v>3</v>
      </c>
      <c r="C16" s="17" t="s">
        <v>10</v>
      </c>
      <c r="D16" s="17" t="s">
        <v>8</v>
      </c>
      <c r="E16" s="1" t="s">
        <v>108</v>
      </c>
      <c r="F16" s="18" t="s">
        <v>105</v>
      </c>
      <c r="H16" s="19" t="s">
        <v>78</v>
      </c>
      <c r="I16" s="20" t="s">
        <v>79</v>
      </c>
    </row>
    <row r="17" spans="1:10" s="9" customFormat="1" x14ac:dyDescent="0.3">
      <c r="A17" s="48" t="s">
        <v>149</v>
      </c>
      <c r="B17" s="10">
        <v>100</v>
      </c>
      <c r="C17" s="1" t="s">
        <v>10</v>
      </c>
      <c r="D17" s="1" t="s">
        <v>8</v>
      </c>
      <c r="E17" s="11" t="s">
        <v>150</v>
      </c>
      <c r="H17" s="21" t="s">
        <v>80</v>
      </c>
      <c r="I17" s="22" t="s">
        <v>82</v>
      </c>
    </row>
    <row r="18" spans="1:10" s="9" customFormat="1" x14ac:dyDescent="0.3">
      <c r="A18" s="48" t="s">
        <v>153</v>
      </c>
      <c r="B18" s="10">
        <v>50</v>
      </c>
      <c r="C18" s="1" t="s">
        <v>10</v>
      </c>
      <c r="D18" s="1" t="s">
        <v>8</v>
      </c>
      <c r="E18" s="11" t="s">
        <v>154</v>
      </c>
      <c r="H18" s="23" t="s">
        <v>81</v>
      </c>
      <c r="I18" s="24" t="s">
        <v>83</v>
      </c>
    </row>
    <row r="19" spans="1:10" s="9" customFormat="1" x14ac:dyDescent="0.3">
      <c r="A19" s="48" t="s">
        <v>323</v>
      </c>
      <c r="B19" s="10">
        <v>20</v>
      </c>
      <c r="C19" s="1" t="s">
        <v>10</v>
      </c>
      <c r="D19" s="1" t="s">
        <v>8</v>
      </c>
      <c r="E19" s="11" t="s">
        <v>324</v>
      </c>
      <c r="H19" s="66"/>
      <c r="I19" s="67"/>
    </row>
    <row r="20" spans="1:10" s="9" customFormat="1" x14ac:dyDescent="0.3">
      <c r="A20" s="48" t="s">
        <v>325</v>
      </c>
      <c r="B20" s="10">
        <v>20</v>
      </c>
      <c r="C20" s="1" t="s">
        <v>10</v>
      </c>
      <c r="D20" s="1" t="s">
        <v>8</v>
      </c>
      <c r="E20" s="11" t="s">
        <v>326</v>
      </c>
      <c r="H20" s="66"/>
      <c r="I20" s="67"/>
    </row>
    <row r="21" spans="1:10" s="9" customFormat="1" x14ac:dyDescent="0.3">
      <c r="A21" s="48" t="s">
        <v>342</v>
      </c>
      <c r="B21" s="10">
        <v>7</v>
      </c>
      <c r="C21" s="1" t="s">
        <v>10</v>
      </c>
      <c r="D21" s="1" t="s">
        <v>8</v>
      </c>
      <c r="E21" s="11" t="s">
        <v>343</v>
      </c>
      <c r="H21" s="66"/>
      <c r="I21" s="67"/>
    </row>
    <row r="22" spans="1:10" x14ac:dyDescent="0.3">
      <c r="A22" t="s">
        <v>305</v>
      </c>
      <c r="B22">
        <v>100</v>
      </c>
      <c r="C22" s="1" t="s">
        <v>10</v>
      </c>
      <c r="D22" s="1" t="s">
        <v>8</v>
      </c>
      <c r="E22" s="8" t="s">
        <v>306</v>
      </c>
      <c r="H22" s="13"/>
      <c r="I22" s="13"/>
    </row>
    <row r="23" spans="1:10" x14ac:dyDescent="0.3">
      <c r="A23" t="s">
        <v>122</v>
      </c>
      <c r="B23">
        <v>3.0000000000000001E-3</v>
      </c>
      <c r="C23" s="1" t="s">
        <v>10</v>
      </c>
      <c r="D23" s="1" t="s">
        <v>8</v>
      </c>
      <c r="E23" s="8" t="s">
        <v>123</v>
      </c>
      <c r="G23" s="13"/>
      <c r="H23" s="13"/>
      <c r="I23" s="13"/>
      <c r="J23" s="13"/>
    </row>
    <row r="24" spans="1:10" x14ac:dyDescent="0.3">
      <c r="A24" t="s">
        <v>151</v>
      </c>
      <c r="B24">
        <v>10</v>
      </c>
      <c r="C24" s="1" t="s">
        <v>10</v>
      </c>
      <c r="D24" s="1" t="s">
        <v>8</v>
      </c>
      <c r="E24" s="8" t="s">
        <v>152</v>
      </c>
      <c r="G24" s="13"/>
      <c r="H24" s="50"/>
      <c r="I24" s="13"/>
      <c r="J24" s="13"/>
    </row>
    <row r="25" spans="1:10" x14ac:dyDescent="0.3">
      <c r="A25" t="s">
        <v>155</v>
      </c>
      <c r="B25">
        <v>10</v>
      </c>
      <c r="C25" s="1" t="s">
        <v>10</v>
      </c>
      <c r="D25" s="1" t="s">
        <v>8</v>
      </c>
      <c r="E25" s="8" t="s">
        <v>156</v>
      </c>
      <c r="G25" s="13"/>
      <c r="H25" s="13"/>
      <c r="I25" s="13"/>
      <c r="J25" s="13"/>
    </row>
    <row r="26" spans="1:10" x14ac:dyDescent="0.3">
      <c r="A26" t="s">
        <v>161</v>
      </c>
      <c r="B26">
        <v>400</v>
      </c>
      <c r="C26" s="1" t="s">
        <v>10</v>
      </c>
      <c r="D26" s="1" t="s">
        <v>8</v>
      </c>
      <c r="E26" s="8" t="s">
        <v>162</v>
      </c>
      <c r="G26" s="13"/>
      <c r="H26" s="50"/>
      <c r="I26" s="13"/>
      <c r="J26" s="13"/>
    </row>
    <row r="27" spans="1:10" x14ac:dyDescent="0.3">
      <c r="A27" t="s">
        <v>163</v>
      </c>
      <c r="B27">
        <v>100</v>
      </c>
      <c r="C27" s="1" t="s">
        <v>10</v>
      </c>
      <c r="D27" s="1" t="s">
        <v>8</v>
      </c>
      <c r="E27" s="8" t="s">
        <v>164</v>
      </c>
    </row>
    <row r="28" spans="1:10" x14ac:dyDescent="0.3">
      <c r="A28" t="s">
        <v>165</v>
      </c>
      <c r="B28">
        <v>2</v>
      </c>
      <c r="C28" s="1" t="s">
        <v>10</v>
      </c>
      <c r="D28" s="1" t="s">
        <v>8</v>
      </c>
      <c r="E28" s="8" t="s">
        <v>166</v>
      </c>
      <c r="H28" s="51"/>
      <c r="I28" s="51"/>
    </row>
    <row r="29" spans="1:10" x14ac:dyDescent="0.3">
      <c r="A29" t="s">
        <v>303</v>
      </c>
      <c r="B29">
        <v>9</v>
      </c>
      <c r="C29" s="1" t="s">
        <v>10</v>
      </c>
      <c r="D29" s="1" t="s">
        <v>8</v>
      </c>
      <c r="E29" s="8" t="s">
        <v>304</v>
      </c>
      <c r="H29" s="13"/>
      <c r="I29" s="13"/>
    </row>
    <row r="30" spans="1:10" x14ac:dyDescent="0.3">
      <c r="A30" t="s">
        <v>138</v>
      </c>
      <c r="B30">
        <v>20</v>
      </c>
      <c r="C30" s="1" t="s">
        <v>10</v>
      </c>
      <c r="D30" s="1" t="s">
        <v>8</v>
      </c>
      <c r="E30" s="1" t="s">
        <v>108</v>
      </c>
      <c r="F30" s="18" t="s">
        <v>105</v>
      </c>
      <c r="H30" s="49" t="s">
        <v>139</v>
      </c>
      <c r="I30" s="45" t="s">
        <v>142</v>
      </c>
    </row>
    <row r="31" spans="1:10" x14ac:dyDescent="0.3">
      <c r="A31" t="s">
        <v>321</v>
      </c>
      <c r="B31">
        <v>0.4</v>
      </c>
      <c r="C31" s="1" t="s">
        <v>10</v>
      </c>
      <c r="D31" s="1" t="s">
        <v>8</v>
      </c>
      <c r="E31" s="1" t="s">
        <v>322</v>
      </c>
      <c r="F31" s="18"/>
      <c r="H31" s="49"/>
      <c r="I31" s="45"/>
    </row>
    <row r="32" spans="1:10" x14ac:dyDescent="0.3">
      <c r="A32" t="s">
        <v>12</v>
      </c>
      <c r="B32">
        <v>10</v>
      </c>
      <c r="C32" s="1" t="s">
        <v>10</v>
      </c>
      <c r="D32" s="1" t="s">
        <v>8</v>
      </c>
      <c r="E32" s="8" t="s">
        <v>18</v>
      </c>
      <c r="H32" s="44" t="s">
        <v>140</v>
      </c>
      <c r="I32" s="45" t="s">
        <v>143</v>
      </c>
    </row>
    <row r="33" spans="1:15" x14ac:dyDescent="0.3">
      <c r="A33" s="12" t="s">
        <v>92</v>
      </c>
      <c r="B33" s="10">
        <v>10</v>
      </c>
      <c r="C33" s="1" t="s">
        <v>10</v>
      </c>
      <c r="D33" s="1" t="s">
        <v>8</v>
      </c>
      <c r="E33" s="11" t="s">
        <v>93</v>
      </c>
      <c r="H33" s="46" t="s">
        <v>141</v>
      </c>
      <c r="I33" s="47" t="s">
        <v>144</v>
      </c>
    </row>
    <row r="34" spans="1:15" x14ac:dyDescent="0.3">
      <c r="A34" t="s">
        <v>66</v>
      </c>
      <c r="B34">
        <v>30</v>
      </c>
      <c r="C34" s="1" t="s">
        <v>10</v>
      </c>
      <c r="D34" s="1" t="s">
        <v>8</v>
      </c>
      <c r="E34" s="8" t="s">
        <v>67</v>
      </c>
    </row>
    <row r="35" spans="1:15" x14ac:dyDescent="0.3">
      <c r="A35" t="s">
        <v>167</v>
      </c>
      <c r="B35" s="16">
        <v>2</v>
      </c>
      <c r="C35" s="17" t="s">
        <v>10</v>
      </c>
      <c r="D35" s="17" t="s">
        <v>8</v>
      </c>
      <c r="E35" s="1" t="s">
        <v>168</v>
      </c>
    </row>
    <row r="36" spans="1:15" x14ac:dyDescent="0.3">
      <c r="A36" t="s">
        <v>159</v>
      </c>
      <c r="B36" s="16">
        <v>2</v>
      </c>
      <c r="C36" s="17" t="s">
        <v>10</v>
      </c>
      <c r="D36" s="17" t="s">
        <v>8</v>
      </c>
      <c r="E36" s="1" t="s">
        <v>160</v>
      </c>
    </row>
    <row r="37" spans="1:15" x14ac:dyDescent="0.3">
      <c r="A37" s="63" t="s">
        <v>297</v>
      </c>
      <c r="B37" s="63">
        <v>20</v>
      </c>
      <c r="C37" s="64" t="s">
        <v>10</v>
      </c>
      <c r="D37" s="64" t="s">
        <v>8</v>
      </c>
      <c r="E37" s="64" t="s">
        <v>116</v>
      </c>
      <c r="F37" s="64" t="s">
        <v>294</v>
      </c>
    </row>
    <row r="38" spans="1:15" x14ac:dyDescent="0.3">
      <c r="A38" s="63" t="s">
        <v>298</v>
      </c>
      <c r="B38" s="63">
        <v>2</v>
      </c>
      <c r="C38" s="64" t="s">
        <v>10</v>
      </c>
      <c r="D38" s="64" t="s">
        <v>8</v>
      </c>
      <c r="E38" s="64" t="s">
        <v>296</v>
      </c>
      <c r="F38" s="64" t="s">
        <v>294</v>
      </c>
    </row>
    <row r="39" spans="1:15" x14ac:dyDescent="0.3">
      <c r="A39" t="s">
        <v>113</v>
      </c>
      <c r="B39" s="10">
        <v>0.1</v>
      </c>
      <c r="C39" s="1" t="s">
        <v>10</v>
      </c>
      <c r="D39" s="1" t="s">
        <v>8</v>
      </c>
      <c r="E39" s="8" t="s">
        <v>114</v>
      </c>
    </row>
    <row r="40" spans="1:15" x14ac:dyDescent="0.3">
      <c r="A40" s="14" t="s">
        <v>94</v>
      </c>
      <c r="B40" s="10">
        <v>3</v>
      </c>
      <c r="C40" s="1" t="s">
        <v>10</v>
      </c>
      <c r="D40" s="1" t="s">
        <v>8</v>
      </c>
      <c r="E40" s="8" t="s">
        <v>95</v>
      </c>
    </row>
    <row r="41" spans="1:15" x14ac:dyDescent="0.3">
      <c r="A41" t="s">
        <v>76</v>
      </c>
      <c r="B41">
        <v>2</v>
      </c>
      <c r="C41" s="1" t="s">
        <v>10</v>
      </c>
      <c r="D41" s="1" t="s">
        <v>8</v>
      </c>
      <c r="E41" s="8" t="s">
        <v>77</v>
      </c>
    </row>
    <row r="42" spans="1:15" x14ac:dyDescent="0.3">
      <c r="A42" t="s">
        <v>70</v>
      </c>
      <c r="B42">
        <v>9</v>
      </c>
      <c r="C42" s="1" t="s">
        <v>10</v>
      </c>
      <c r="D42" s="1" t="s">
        <v>8</v>
      </c>
      <c r="E42" s="8" t="s">
        <v>71</v>
      </c>
    </row>
    <row r="43" spans="1:15" x14ac:dyDescent="0.3">
      <c r="A43" t="s">
        <v>109</v>
      </c>
      <c r="B43" s="10">
        <v>20</v>
      </c>
      <c r="C43" s="1" t="s">
        <v>10</v>
      </c>
      <c r="D43" s="1" t="s">
        <v>8</v>
      </c>
      <c r="E43" s="1" t="s">
        <v>108</v>
      </c>
      <c r="F43" s="18" t="s">
        <v>105</v>
      </c>
      <c r="H43" s="26" t="s">
        <v>86</v>
      </c>
      <c r="I43" s="27" t="s">
        <v>87</v>
      </c>
      <c r="K43" s="32" t="s">
        <v>96</v>
      </c>
      <c r="L43" s="27" t="s">
        <v>99</v>
      </c>
      <c r="M43" s="1"/>
    </row>
    <row r="44" spans="1:15" x14ac:dyDescent="0.3">
      <c r="A44" s="9" t="s">
        <v>107</v>
      </c>
      <c r="B44">
        <v>1</v>
      </c>
      <c r="C44" s="1" t="s">
        <v>10</v>
      </c>
      <c r="D44" s="1" t="s">
        <v>8</v>
      </c>
      <c r="E44" s="1" t="s">
        <v>108</v>
      </c>
      <c r="F44" s="18" t="s">
        <v>105</v>
      </c>
      <c r="H44" s="28" t="s">
        <v>88</v>
      </c>
      <c r="I44" s="29" t="s">
        <v>91</v>
      </c>
      <c r="K44" s="15" t="s">
        <v>97</v>
      </c>
      <c r="L44" s="29" t="s">
        <v>100</v>
      </c>
      <c r="M44" s="1"/>
    </row>
    <row r="45" spans="1:15" x14ac:dyDescent="0.3">
      <c r="A45" s="9" t="s">
        <v>110</v>
      </c>
      <c r="B45" s="10">
        <v>3</v>
      </c>
      <c r="C45" s="1" t="s">
        <v>10</v>
      </c>
      <c r="D45" s="1" t="s">
        <v>8</v>
      </c>
      <c r="E45" s="1" t="s">
        <v>108</v>
      </c>
      <c r="F45" s="18" t="s">
        <v>105</v>
      </c>
      <c r="H45" s="30" t="s">
        <v>89</v>
      </c>
      <c r="I45" s="31" t="s">
        <v>90</v>
      </c>
      <c r="K45" s="33" t="s">
        <v>98</v>
      </c>
      <c r="L45" s="31" t="s">
        <v>101</v>
      </c>
    </row>
    <row r="46" spans="1:15" x14ac:dyDescent="0.3">
      <c r="A46" s="9" t="s">
        <v>125</v>
      </c>
      <c r="B46" s="10">
        <v>0.2</v>
      </c>
      <c r="C46" s="1" t="s">
        <v>10</v>
      </c>
      <c r="D46" s="1" t="s">
        <v>8</v>
      </c>
      <c r="E46" s="1" t="s">
        <v>108</v>
      </c>
      <c r="F46" s="18" t="s">
        <v>105</v>
      </c>
      <c r="H46" s="19" t="s">
        <v>72</v>
      </c>
      <c r="I46" s="20" t="s">
        <v>73</v>
      </c>
      <c r="K46" s="39" t="s">
        <v>126</v>
      </c>
      <c r="L46" s="27" t="s">
        <v>127</v>
      </c>
      <c r="N46" s="14"/>
      <c r="O46" s="25"/>
    </row>
    <row r="47" spans="1:15" x14ac:dyDescent="0.3">
      <c r="A47" s="9" t="s">
        <v>206</v>
      </c>
      <c r="B47" s="10">
        <v>0.02</v>
      </c>
      <c r="C47" s="1" t="s">
        <v>10</v>
      </c>
      <c r="D47" s="1" t="s">
        <v>8</v>
      </c>
      <c r="E47" s="1" t="s">
        <v>205</v>
      </c>
      <c r="F47" s="18"/>
      <c r="H47" s="30" t="s">
        <v>74</v>
      </c>
      <c r="I47" s="31" t="s">
        <v>75</v>
      </c>
      <c r="K47" s="15" t="s">
        <v>128</v>
      </c>
      <c r="L47" s="40" t="s">
        <v>129</v>
      </c>
      <c r="N47" s="14"/>
      <c r="O47" s="25"/>
    </row>
    <row r="48" spans="1:15" x14ac:dyDescent="0.3">
      <c r="A48" s="9" t="s">
        <v>329</v>
      </c>
      <c r="B48" s="10">
        <v>6</v>
      </c>
      <c r="C48" s="1" t="s">
        <v>10</v>
      </c>
      <c r="D48" s="1" t="s">
        <v>8</v>
      </c>
      <c r="E48" s="1" t="s">
        <v>108</v>
      </c>
      <c r="F48" s="18" t="s">
        <v>105</v>
      </c>
      <c r="H48" s="73" t="s">
        <v>330</v>
      </c>
      <c r="I48" s="74" t="s">
        <v>331</v>
      </c>
      <c r="K48" s="41" t="s">
        <v>131</v>
      </c>
      <c r="L48" s="40" t="s">
        <v>130</v>
      </c>
      <c r="N48" s="14"/>
      <c r="O48" s="25"/>
    </row>
    <row r="49" spans="1:15" x14ac:dyDescent="0.3">
      <c r="A49" s="9" t="s">
        <v>450</v>
      </c>
      <c r="B49" s="10">
        <v>40</v>
      </c>
      <c r="C49" s="1" t="s">
        <v>10</v>
      </c>
      <c r="D49" s="1" t="s">
        <v>8</v>
      </c>
      <c r="E49" s="1" t="s">
        <v>85</v>
      </c>
      <c r="F49" s="18"/>
      <c r="H49" s="68"/>
      <c r="I49" s="69"/>
      <c r="K49" s="41"/>
      <c r="L49" s="40"/>
      <c r="N49" s="14"/>
      <c r="O49" s="25"/>
    </row>
    <row r="50" spans="1:15" x14ac:dyDescent="0.3">
      <c r="A50" s="9" t="s">
        <v>246</v>
      </c>
      <c r="B50" s="10">
        <v>0.06</v>
      </c>
      <c r="C50" s="1" t="s">
        <v>10</v>
      </c>
      <c r="D50" s="1" t="s">
        <v>8</v>
      </c>
      <c r="E50" s="1" t="s">
        <v>247</v>
      </c>
      <c r="F50" s="18"/>
      <c r="H50" s="68" t="s">
        <v>332</v>
      </c>
      <c r="I50" s="69" t="s">
        <v>333</v>
      </c>
      <c r="K50" s="41" t="s">
        <v>132</v>
      </c>
      <c r="L50" s="40" t="s">
        <v>133</v>
      </c>
      <c r="N50" s="14"/>
      <c r="O50" s="25"/>
    </row>
    <row r="51" spans="1:15" x14ac:dyDescent="0.3">
      <c r="A51" s="9" t="s">
        <v>256</v>
      </c>
      <c r="B51" s="10">
        <v>4</v>
      </c>
      <c r="C51" s="1" t="s">
        <v>10</v>
      </c>
      <c r="D51" s="1" t="s">
        <v>8</v>
      </c>
      <c r="E51" s="1" t="s">
        <v>257</v>
      </c>
      <c r="F51" s="18"/>
      <c r="H51" s="75" t="s">
        <v>334</v>
      </c>
      <c r="I51" s="69" t="s">
        <v>335</v>
      </c>
      <c r="K51" s="41" t="s">
        <v>134</v>
      </c>
      <c r="L51" s="40" t="s">
        <v>135</v>
      </c>
      <c r="N51" s="14"/>
      <c r="O51" s="25"/>
    </row>
    <row r="52" spans="1:15" x14ac:dyDescent="0.3">
      <c r="A52" t="s">
        <v>39</v>
      </c>
      <c r="B52">
        <v>0.12</v>
      </c>
      <c r="C52" s="1" t="s">
        <v>10</v>
      </c>
      <c r="D52" s="1" t="s">
        <v>8</v>
      </c>
      <c r="E52" s="8" t="s">
        <v>40</v>
      </c>
      <c r="H52" s="68" t="s">
        <v>336</v>
      </c>
      <c r="I52" s="69" t="s">
        <v>337</v>
      </c>
      <c r="K52" s="42" t="s">
        <v>136</v>
      </c>
      <c r="L52" s="43" t="s">
        <v>137</v>
      </c>
    </row>
    <row r="53" spans="1:15" x14ac:dyDescent="0.3">
      <c r="A53" t="s">
        <v>358</v>
      </c>
      <c r="B53" s="10">
        <v>0.3</v>
      </c>
      <c r="C53" s="1" t="s">
        <v>10</v>
      </c>
      <c r="D53" s="1" t="s">
        <v>8</v>
      </c>
      <c r="E53" s="8" t="s">
        <v>359</v>
      </c>
      <c r="H53" s="76" t="s">
        <v>338</v>
      </c>
      <c r="I53" s="69" t="s">
        <v>339</v>
      </c>
      <c r="K53" s="53"/>
      <c r="L53" s="54"/>
    </row>
    <row r="54" spans="1:15" x14ac:dyDescent="0.3">
      <c r="A54" t="s">
        <v>27</v>
      </c>
      <c r="B54">
        <v>0.01</v>
      </c>
      <c r="C54" s="1" t="s">
        <v>10</v>
      </c>
      <c r="D54" s="1" t="s">
        <v>8</v>
      </c>
      <c r="E54" s="1" t="s">
        <v>14</v>
      </c>
      <c r="H54" s="77" t="s">
        <v>340</v>
      </c>
      <c r="I54" s="78" t="s">
        <v>341</v>
      </c>
    </row>
    <row r="55" spans="1:15" x14ac:dyDescent="0.3">
      <c r="A55" t="s">
        <v>440</v>
      </c>
      <c r="B55" s="10">
        <v>30</v>
      </c>
      <c r="C55" s="1" t="s">
        <v>10</v>
      </c>
      <c r="D55" s="1" t="s">
        <v>8</v>
      </c>
      <c r="E55" s="1" t="s">
        <v>441</v>
      </c>
      <c r="H55" s="71"/>
      <c r="I55" s="72"/>
    </row>
    <row r="56" spans="1:15" x14ac:dyDescent="0.3">
      <c r="A56" t="s">
        <v>451</v>
      </c>
      <c r="B56" s="10">
        <v>100</v>
      </c>
      <c r="C56" s="1" t="s">
        <v>10</v>
      </c>
      <c r="D56" s="1" t="s">
        <v>8</v>
      </c>
      <c r="E56" s="1" t="s">
        <v>85</v>
      </c>
      <c r="H56" s="71"/>
      <c r="I56" s="72"/>
    </row>
    <row r="57" spans="1:15" s="89" customFormat="1" x14ac:dyDescent="0.3">
      <c r="A57" s="89" t="s">
        <v>432</v>
      </c>
      <c r="B57" s="89">
        <v>100</v>
      </c>
      <c r="C57" s="90" t="s">
        <v>10</v>
      </c>
      <c r="D57" s="90" t="s">
        <v>8</v>
      </c>
      <c r="E57" s="90" t="s">
        <v>433</v>
      </c>
      <c r="F57" s="90"/>
    </row>
    <row r="58" spans="1:15" x14ac:dyDescent="0.3">
      <c r="A58" t="s">
        <v>240</v>
      </c>
      <c r="B58">
        <v>0.1</v>
      </c>
      <c r="C58" s="1" t="s">
        <v>10</v>
      </c>
      <c r="D58" s="1" t="s">
        <v>8</v>
      </c>
      <c r="E58" s="1" t="s">
        <v>241</v>
      </c>
    </row>
    <row r="59" spans="1:15" x14ac:dyDescent="0.3">
      <c r="A59" t="s">
        <v>393</v>
      </c>
      <c r="B59">
        <v>3</v>
      </c>
      <c r="C59" s="1" t="s">
        <v>10</v>
      </c>
      <c r="D59" s="1" t="s">
        <v>8</v>
      </c>
      <c r="E59" s="1" t="s">
        <v>394</v>
      </c>
    </row>
    <row r="60" spans="1:15" x14ac:dyDescent="0.3">
      <c r="A60" t="s">
        <v>352</v>
      </c>
      <c r="B60">
        <v>0.6</v>
      </c>
      <c r="C60" s="1" t="s">
        <v>10</v>
      </c>
      <c r="D60" s="1" t="s">
        <v>8</v>
      </c>
      <c r="E60" s="1" t="s">
        <v>353</v>
      </c>
    </row>
    <row r="61" spans="1:15" x14ac:dyDescent="0.3">
      <c r="A61" s="62" t="s">
        <v>115</v>
      </c>
      <c r="B61" s="63">
        <v>20</v>
      </c>
      <c r="C61" s="64" t="s">
        <v>10</v>
      </c>
      <c r="D61" s="64" t="s">
        <v>8</v>
      </c>
      <c r="E61" s="64" t="s">
        <v>116</v>
      </c>
      <c r="F61" s="64" t="s">
        <v>294</v>
      </c>
    </row>
    <row r="62" spans="1:15" x14ac:dyDescent="0.3">
      <c r="A62" s="62" t="s">
        <v>295</v>
      </c>
      <c r="B62" s="63">
        <v>2</v>
      </c>
      <c r="C62" s="64" t="s">
        <v>10</v>
      </c>
      <c r="D62" s="64" t="s">
        <v>8</v>
      </c>
      <c r="E62" s="64" t="s">
        <v>296</v>
      </c>
      <c r="F62" s="64" t="s">
        <v>294</v>
      </c>
    </row>
    <row r="63" spans="1:15" x14ac:dyDescent="0.3">
      <c r="A63" t="s">
        <v>19</v>
      </c>
      <c r="B63">
        <v>0.01</v>
      </c>
      <c r="C63" s="1" t="s">
        <v>10</v>
      </c>
      <c r="D63" s="1" t="s">
        <v>8</v>
      </c>
      <c r="E63" s="1" t="s">
        <v>20</v>
      </c>
    </row>
    <row r="64" spans="1:15" x14ac:dyDescent="0.3">
      <c r="A64" t="s">
        <v>23</v>
      </c>
      <c r="B64">
        <v>2E-3</v>
      </c>
      <c r="C64" s="1" t="s">
        <v>10</v>
      </c>
      <c r="D64" s="1" t="s">
        <v>8</v>
      </c>
      <c r="E64" s="1" t="s">
        <v>24</v>
      </c>
      <c r="I64" s="1"/>
      <c r="J64" s="1"/>
    </row>
    <row r="65" spans="1:10" x14ac:dyDescent="0.3">
      <c r="A65" t="s">
        <v>400</v>
      </c>
      <c r="B65">
        <v>60</v>
      </c>
      <c r="C65" s="1" t="s">
        <v>10</v>
      </c>
      <c r="D65" s="1" t="s">
        <v>8</v>
      </c>
      <c r="E65" s="1" t="s">
        <v>401</v>
      </c>
      <c r="I65" s="1"/>
      <c r="J65" s="1"/>
    </row>
    <row r="66" spans="1:10" x14ac:dyDescent="0.3">
      <c r="A66" t="s">
        <v>354</v>
      </c>
      <c r="B66">
        <v>50</v>
      </c>
      <c r="C66" s="1" t="s">
        <v>10</v>
      </c>
      <c r="D66" s="1" t="s">
        <v>8</v>
      </c>
      <c r="E66" s="1" t="s">
        <v>355</v>
      </c>
      <c r="I66" s="1"/>
      <c r="J66" s="1"/>
    </row>
    <row r="67" spans="1:10" x14ac:dyDescent="0.3">
      <c r="A67" s="63" t="s">
        <v>299</v>
      </c>
      <c r="B67" s="63">
        <v>5</v>
      </c>
      <c r="C67" s="64" t="s">
        <v>10</v>
      </c>
      <c r="D67" s="64" t="s">
        <v>8</v>
      </c>
      <c r="E67" s="64" t="s">
        <v>38</v>
      </c>
      <c r="F67" s="64" t="s">
        <v>294</v>
      </c>
      <c r="I67" s="1"/>
      <c r="J67" s="1"/>
    </row>
    <row r="68" spans="1:10" x14ac:dyDescent="0.3">
      <c r="A68" t="s">
        <v>26</v>
      </c>
      <c r="B68">
        <v>10</v>
      </c>
      <c r="C68" s="1" t="s">
        <v>10</v>
      </c>
      <c r="D68" s="1" t="s">
        <v>8</v>
      </c>
      <c r="E68" s="1" t="s">
        <v>25</v>
      </c>
      <c r="I68" s="1"/>
      <c r="J68" s="1"/>
    </row>
    <row r="69" spans="1:10" x14ac:dyDescent="0.3">
      <c r="A69" t="s">
        <v>35</v>
      </c>
      <c r="B69">
        <v>0.6</v>
      </c>
      <c r="C69" s="1" t="s">
        <v>10</v>
      </c>
      <c r="D69" s="1" t="s">
        <v>8</v>
      </c>
      <c r="E69" s="1" t="s">
        <v>36</v>
      </c>
      <c r="I69" s="1"/>
      <c r="J69" s="1"/>
    </row>
    <row r="70" spans="1:10" x14ac:dyDescent="0.3">
      <c r="A70" t="s">
        <v>250</v>
      </c>
      <c r="B70">
        <v>0.3</v>
      </c>
      <c r="C70" s="1" t="s">
        <v>10</v>
      </c>
      <c r="D70" s="1" t="s">
        <v>8</v>
      </c>
      <c r="E70" s="1" t="s">
        <v>251</v>
      </c>
      <c r="I70" s="1"/>
      <c r="J70" s="1"/>
    </row>
    <row r="71" spans="1:10" x14ac:dyDescent="0.3">
      <c r="A71" t="s">
        <v>229</v>
      </c>
      <c r="B71">
        <v>1.7000000000000001E-4</v>
      </c>
      <c r="C71" s="1" t="s">
        <v>10</v>
      </c>
      <c r="D71" s="1" t="s">
        <v>8</v>
      </c>
      <c r="E71" s="1" t="s">
        <v>230</v>
      </c>
      <c r="I71" s="1"/>
      <c r="J71" s="1"/>
    </row>
    <row r="72" spans="1:10" x14ac:dyDescent="0.3">
      <c r="A72" t="s">
        <v>231</v>
      </c>
      <c r="B72">
        <v>1.7000000000000001E-2</v>
      </c>
      <c r="C72" s="1" t="s">
        <v>10</v>
      </c>
      <c r="D72" s="1" t="s">
        <v>233</v>
      </c>
      <c r="E72" s="1" t="s">
        <v>232</v>
      </c>
      <c r="I72" s="1"/>
      <c r="J72" s="1"/>
    </row>
    <row r="73" spans="1:10" x14ac:dyDescent="0.3">
      <c r="A73" t="s">
        <v>234</v>
      </c>
      <c r="B73">
        <v>1.7000000000000001E-2</v>
      </c>
      <c r="C73" s="1" t="s">
        <v>10</v>
      </c>
      <c r="D73" s="1" t="s">
        <v>233</v>
      </c>
      <c r="E73" s="1" t="s">
        <v>235</v>
      </c>
      <c r="I73" s="1"/>
      <c r="J73" s="1"/>
    </row>
    <row r="74" spans="1:10" x14ac:dyDescent="0.3">
      <c r="A74" t="s">
        <v>236</v>
      </c>
      <c r="B74">
        <v>8.2000000000000007E-3</v>
      </c>
      <c r="C74" s="1" t="s">
        <v>10</v>
      </c>
      <c r="D74" s="1" t="s">
        <v>233</v>
      </c>
      <c r="E74" s="1" t="s">
        <v>237</v>
      </c>
      <c r="I74" s="1"/>
      <c r="J74" s="1"/>
    </row>
    <row r="75" spans="1:10" x14ac:dyDescent="0.3">
      <c r="A75" s="63" t="s">
        <v>300</v>
      </c>
      <c r="B75" s="63">
        <v>1</v>
      </c>
      <c r="C75" s="64" t="s">
        <v>10</v>
      </c>
      <c r="D75" s="64" t="s">
        <v>8</v>
      </c>
      <c r="E75" s="64" t="s">
        <v>37</v>
      </c>
      <c r="F75" s="64" t="s">
        <v>294</v>
      </c>
      <c r="I75" s="1"/>
      <c r="J75" s="1"/>
    </row>
    <row r="76" spans="1:10" s="89" customFormat="1" x14ac:dyDescent="0.3">
      <c r="A76" s="89" t="s">
        <v>402</v>
      </c>
      <c r="B76" s="89">
        <v>0.08</v>
      </c>
      <c r="C76" s="1" t="s">
        <v>10</v>
      </c>
      <c r="D76" s="1" t="s">
        <v>8</v>
      </c>
      <c r="E76" s="90" t="s">
        <v>403</v>
      </c>
      <c r="F76" s="90"/>
      <c r="I76" s="90"/>
      <c r="J76" s="90"/>
    </row>
    <row r="77" spans="1:10" x14ac:dyDescent="0.3">
      <c r="A77" t="s">
        <v>41</v>
      </c>
      <c r="B77">
        <v>1.2E-2</v>
      </c>
      <c r="C77" s="1" t="s">
        <v>10</v>
      </c>
      <c r="D77" s="1" t="s">
        <v>8</v>
      </c>
      <c r="E77" s="1" t="s">
        <v>42</v>
      </c>
    </row>
    <row r="78" spans="1:10" x14ac:dyDescent="0.3">
      <c r="A78" t="s">
        <v>147</v>
      </c>
      <c r="B78">
        <v>10</v>
      </c>
      <c r="C78" s="1" t="s">
        <v>10</v>
      </c>
      <c r="D78" s="1" t="s">
        <v>8</v>
      </c>
      <c r="E78" s="1" t="s">
        <v>148</v>
      </c>
    </row>
    <row r="79" spans="1:10" x14ac:dyDescent="0.3">
      <c r="A79" t="s">
        <v>404</v>
      </c>
      <c r="B79">
        <v>700</v>
      </c>
      <c r="C79" s="1" t="s">
        <v>10</v>
      </c>
      <c r="D79" s="1" t="s">
        <v>8</v>
      </c>
      <c r="E79" s="1" t="s">
        <v>405</v>
      </c>
    </row>
    <row r="80" spans="1:10" x14ac:dyDescent="0.3">
      <c r="A80" t="s">
        <v>395</v>
      </c>
      <c r="B80">
        <v>0.08</v>
      </c>
      <c r="C80" s="1" t="s">
        <v>10</v>
      </c>
      <c r="D80" s="1" t="s">
        <v>8</v>
      </c>
      <c r="E80" s="1" t="s">
        <v>397</v>
      </c>
      <c r="F80" s="55" t="s">
        <v>396</v>
      </c>
    </row>
    <row r="81" spans="1:9" x14ac:dyDescent="0.3">
      <c r="A81" t="s">
        <v>360</v>
      </c>
      <c r="B81">
        <v>0.4</v>
      </c>
      <c r="C81" s="1" t="s">
        <v>10</v>
      </c>
      <c r="D81" s="1" t="s">
        <v>8</v>
      </c>
      <c r="E81" s="1" t="s">
        <v>361</v>
      </c>
    </row>
    <row r="82" spans="1:9" x14ac:dyDescent="0.3">
      <c r="A82" s="13" t="s">
        <v>111</v>
      </c>
      <c r="B82">
        <v>1</v>
      </c>
      <c r="C82" s="1" t="s">
        <v>10</v>
      </c>
      <c r="D82" s="1" t="s">
        <v>8</v>
      </c>
      <c r="E82" s="1" t="s">
        <v>108</v>
      </c>
      <c r="F82" s="18" t="s">
        <v>105</v>
      </c>
      <c r="H82" s="26" t="s">
        <v>56</v>
      </c>
      <c r="I82" s="34" t="s">
        <v>59</v>
      </c>
    </row>
    <row r="83" spans="1:9" x14ac:dyDescent="0.3">
      <c r="A83" t="s">
        <v>54</v>
      </c>
      <c r="B83">
        <v>0.6</v>
      </c>
      <c r="C83" s="1" t="s">
        <v>10</v>
      </c>
      <c r="D83" s="1" t="s">
        <v>8</v>
      </c>
      <c r="E83" s="1" t="s">
        <v>55</v>
      </c>
      <c r="H83" s="28" t="s">
        <v>57</v>
      </c>
      <c r="I83" s="35" t="s">
        <v>60</v>
      </c>
    </row>
    <row r="84" spans="1:9" x14ac:dyDescent="0.3">
      <c r="A84" t="s">
        <v>62</v>
      </c>
      <c r="B84">
        <v>6</v>
      </c>
      <c r="C84" s="1" t="s">
        <v>10</v>
      </c>
      <c r="D84" s="1" t="s">
        <v>8</v>
      </c>
      <c r="E84" s="1" t="s">
        <v>63</v>
      </c>
      <c r="H84" s="30" t="s">
        <v>58</v>
      </c>
      <c r="I84" s="36" t="s">
        <v>61</v>
      </c>
    </row>
    <row r="85" spans="1:9" x14ac:dyDescent="0.3">
      <c r="A85" t="s">
        <v>112</v>
      </c>
      <c r="B85">
        <v>2E-3</v>
      </c>
      <c r="C85" s="1" t="s">
        <v>10</v>
      </c>
      <c r="D85" s="1" t="s">
        <v>8</v>
      </c>
      <c r="E85" s="1" t="s">
        <v>53</v>
      </c>
    </row>
    <row r="86" spans="1:9" x14ac:dyDescent="0.3">
      <c r="A86" t="s">
        <v>362</v>
      </c>
      <c r="B86">
        <v>0.1</v>
      </c>
      <c r="C86" s="1" t="s">
        <v>10</v>
      </c>
      <c r="D86" s="1" t="s">
        <v>8</v>
      </c>
      <c r="E86" s="1" t="s">
        <v>363</v>
      </c>
    </row>
    <row r="87" spans="1:9" x14ac:dyDescent="0.3">
      <c r="A87" t="s">
        <v>84</v>
      </c>
      <c r="B87">
        <v>3</v>
      </c>
      <c r="C87" s="1" t="s">
        <v>10</v>
      </c>
      <c r="D87" s="1" t="s">
        <v>8</v>
      </c>
      <c r="E87" s="1" t="s">
        <v>85</v>
      </c>
    </row>
    <row r="88" spans="1:9" x14ac:dyDescent="0.3">
      <c r="A88" t="s">
        <v>364</v>
      </c>
      <c r="B88">
        <v>0.03</v>
      </c>
      <c r="C88" s="1" t="s">
        <v>10</v>
      </c>
      <c r="D88" s="1" t="s">
        <v>8</v>
      </c>
      <c r="E88" s="1" t="s">
        <v>365</v>
      </c>
    </row>
    <row r="89" spans="1:9" x14ac:dyDescent="0.3">
      <c r="A89" s="63" t="s">
        <v>435</v>
      </c>
      <c r="B89" s="63">
        <v>1</v>
      </c>
      <c r="C89" s="64" t="s">
        <v>10</v>
      </c>
      <c r="D89" s="64" t="s">
        <v>8</v>
      </c>
      <c r="E89" s="64" t="s">
        <v>37</v>
      </c>
      <c r="F89" s="64" t="s">
        <v>294</v>
      </c>
    </row>
    <row r="90" spans="1:9" x14ac:dyDescent="0.3">
      <c r="A90" t="s">
        <v>102</v>
      </c>
      <c r="B90">
        <v>8</v>
      </c>
      <c r="C90" s="1" t="s">
        <v>10</v>
      </c>
      <c r="D90" s="1" t="s">
        <v>8</v>
      </c>
      <c r="E90" s="1" t="s">
        <v>85</v>
      </c>
    </row>
    <row r="91" spans="1:9" x14ac:dyDescent="0.3">
      <c r="A91" s="63" t="s">
        <v>289</v>
      </c>
      <c r="B91" s="63">
        <v>10</v>
      </c>
      <c r="C91" s="64" t="s">
        <v>10</v>
      </c>
      <c r="D91" s="64" t="s">
        <v>8</v>
      </c>
      <c r="E91" s="64" t="s">
        <v>290</v>
      </c>
      <c r="F91" s="64" t="s">
        <v>294</v>
      </c>
    </row>
    <row r="92" spans="1:9" x14ac:dyDescent="0.3">
      <c r="A92" t="s">
        <v>68</v>
      </c>
      <c r="B92">
        <v>2.5</v>
      </c>
      <c r="C92" s="1" t="s">
        <v>10</v>
      </c>
      <c r="D92" s="1" t="s">
        <v>8</v>
      </c>
      <c r="E92" s="1" t="s">
        <v>69</v>
      </c>
    </row>
    <row r="93" spans="1:9" x14ac:dyDescent="0.3">
      <c r="A93" t="s">
        <v>406</v>
      </c>
      <c r="B93">
        <v>5</v>
      </c>
      <c r="C93" s="1" t="s">
        <v>10</v>
      </c>
      <c r="D93" s="1" t="s">
        <v>8</v>
      </c>
      <c r="E93" s="1" t="s">
        <v>407</v>
      </c>
    </row>
    <row r="94" spans="1:9" x14ac:dyDescent="0.3">
      <c r="A94" t="s">
        <v>248</v>
      </c>
      <c r="B94">
        <v>1</v>
      </c>
      <c r="C94" s="1" t="s">
        <v>10</v>
      </c>
      <c r="D94" s="1" t="s">
        <v>8</v>
      </c>
      <c r="E94" s="1" t="s">
        <v>249</v>
      </c>
    </row>
    <row r="95" spans="1:9" x14ac:dyDescent="0.3">
      <c r="A95" t="s">
        <v>103</v>
      </c>
      <c r="B95">
        <v>1E-3</v>
      </c>
      <c r="C95" s="1" t="s">
        <v>10</v>
      </c>
      <c r="D95" s="1" t="s">
        <v>8</v>
      </c>
      <c r="E95" s="1" t="s">
        <v>104</v>
      </c>
    </row>
    <row r="96" spans="1:9" x14ac:dyDescent="0.3">
      <c r="A96" t="s">
        <v>444</v>
      </c>
      <c r="B96">
        <v>50</v>
      </c>
      <c r="C96" s="1" t="s">
        <v>10</v>
      </c>
      <c r="D96" s="1" t="s">
        <v>8</v>
      </c>
      <c r="E96" s="1" t="s">
        <v>445</v>
      </c>
    </row>
    <row r="97" spans="1:6" x14ac:dyDescent="0.3">
      <c r="A97" t="s">
        <v>43</v>
      </c>
      <c r="B97">
        <v>2.5000000000000001E-3</v>
      </c>
      <c r="C97" s="1" t="s">
        <v>10</v>
      </c>
      <c r="D97" s="1" t="s">
        <v>8</v>
      </c>
      <c r="E97" s="1" t="s">
        <v>44</v>
      </c>
    </row>
    <row r="98" spans="1:6" x14ac:dyDescent="0.3">
      <c r="A98" t="s">
        <v>45</v>
      </c>
      <c r="B98">
        <v>8.0000000000000007E-5</v>
      </c>
      <c r="C98" s="1" t="s">
        <v>10</v>
      </c>
      <c r="D98" s="1" t="s">
        <v>8</v>
      </c>
      <c r="E98" s="1" t="s">
        <v>46</v>
      </c>
    </row>
    <row r="99" spans="1:6" x14ac:dyDescent="0.3">
      <c r="A99" t="s">
        <v>117</v>
      </c>
      <c r="B99">
        <v>2.5000000000000001E-2</v>
      </c>
      <c r="C99" s="1" t="s">
        <v>10</v>
      </c>
      <c r="D99" s="1" t="s">
        <v>8</v>
      </c>
      <c r="E99" s="1" t="s">
        <v>85</v>
      </c>
    </row>
    <row r="100" spans="1:6" x14ac:dyDescent="0.3">
      <c r="A100" s="7" t="s">
        <v>118</v>
      </c>
      <c r="B100">
        <v>0.01</v>
      </c>
      <c r="C100" s="1" t="s">
        <v>10</v>
      </c>
      <c r="D100" s="1" t="s">
        <v>8</v>
      </c>
      <c r="E100" s="1" t="s">
        <v>119</v>
      </c>
    </row>
    <row r="101" spans="1:6" x14ac:dyDescent="0.3">
      <c r="A101" s="7" t="s">
        <v>120</v>
      </c>
      <c r="B101">
        <v>0.05</v>
      </c>
      <c r="C101" s="1" t="s">
        <v>10</v>
      </c>
      <c r="D101" s="1" t="s">
        <v>8</v>
      </c>
      <c r="E101" s="1" t="s">
        <v>121</v>
      </c>
    </row>
    <row r="102" spans="1:6" x14ac:dyDescent="0.3">
      <c r="A102" s="7" t="s">
        <v>366</v>
      </c>
      <c r="B102">
        <v>1.3</v>
      </c>
      <c r="C102" s="1" t="s">
        <v>10</v>
      </c>
      <c r="D102" s="1" t="s">
        <v>8</v>
      </c>
      <c r="E102" s="1" t="s">
        <v>367</v>
      </c>
    </row>
    <row r="103" spans="1:6" x14ac:dyDescent="0.3">
      <c r="A103" s="7" t="s">
        <v>258</v>
      </c>
      <c r="B103">
        <v>0.5</v>
      </c>
      <c r="C103" s="1" t="s">
        <v>10</v>
      </c>
      <c r="D103" s="1" t="s">
        <v>8</v>
      </c>
      <c r="E103" s="1" t="s">
        <v>259</v>
      </c>
    </row>
    <row r="104" spans="1:6" ht="28.8" x14ac:dyDescent="0.3">
      <c r="A104" s="7" t="s">
        <v>124</v>
      </c>
      <c r="B104" s="37">
        <v>0.08</v>
      </c>
      <c r="C104" s="38" t="s">
        <v>10</v>
      </c>
      <c r="D104" s="38" t="s">
        <v>8</v>
      </c>
      <c r="E104" s="8" t="s">
        <v>146</v>
      </c>
    </row>
    <row r="105" spans="1:6" x14ac:dyDescent="0.3">
      <c r="A105" s="7" t="s">
        <v>145</v>
      </c>
      <c r="B105" s="37">
        <v>0.5</v>
      </c>
      <c r="C105" s="38" t="s">
        <v>10</v>
      </c>
      <c r="D105" s="38" t="s">
        <v>8</v>
      </c>
      <c r="E105" s="38" t="s">
        <v>85</v>
      </c>
    </row>
    <row r="106" spans="1:6" x14ac:dyDescent="0.3">
      <c r="A106" s="7" t="s">
        <v>157</v>
      </c>
      <c r="B106" s="37">
        <v>20</v>
      </c>
      <c r="C106" s="38" t="s">
        <v>10</v>
      </c>
      <c r="D106" s="38" t="s">
        <v>8</v>
      </c>
      <c r="E106" s="38" t="s">
        <v>158</v>
      </c>
    </row>
    <row r="107" spans="1:6" x14ac:dyDescent="0.3">
      <c r="A107" s="7" t="s">
        <v>171</v>
      </c>
      <c r="B107" s="37">
        <v>3</v>
      </c>
      <c r="C107" s="38" t="s">
        <v>10</v>
      </c>
      <c r="D107" s="38" t="s">
        <v>8</v>
      </c>
      <c r="E107" s="38" t="s">
        <v>85</v>
      </c>
    </row>
    <row r="108" spans="1:6" x14ac:dyDescent="0.3">
      <c r="A108" s="63" t="s">
        <v>434</v>
      </c>
      <c r="B108" s="63">
        <v>5</v>
      </c>
      <c r="C108" s="64" t="s">
        <v>10</v>
      </c>
      <c r="D108" s="64" t="s">
        <v>8</v>
      </c>
      <c r="E108" s="64" t="s">
        <v>38</v>
      </c>
      <c r="F108" s="64" t="s">
        <v>294</v>
      </c>
    </row>
    <row r="109" spans="1:6" x14ac:dyDescent="0.3">
      <c r="A109" s="7" t="s">
        <v>174</v>
      </c>
      <c r="B109" s="37">
        <v>5.9999999999999995E-4</v>
      </c>
      <c r="C109" s="38" t="s">
        <v>10</v>
      </c>
      <c r="D109" s="38" t="s">
        <v>8</v>
      </c>
      <c r="E109" s="38" t="s">
        <v>175</v>
      </c>
    </row>
    <row r="110" spans="1:6" x14ac:dyDescent="0.3">
      <c r="A110" s="7" t="s">
        <v>169</v>
      </c>
      <c r="B110" s="37">
        <v>20</v>
      </c>
      <c r="C110" s="38" t="s">
        <v>10</v>
      </c>
      <c r="D110" s="38" t="s">
        <v>8</v>
      </c>
      <c r="E110" s="38" t="s">
        <v>170</v>
      </c>
    </row>
    <row r="111" spans="1:6" x14ac:dyDescent="0.3">
      <c r="A111" s="7" t="s">
        <v>172</v>
      </c>
      <c r="B111" s="37">
        <v>1.2999999999999999E-3</v>
      </c>
      <c r="C111" s="38" t="s">
        <v>10</v>
      </c>
      <c r="D111" s="38" t="s">
        <v>8</v>
      </c>
      <c r="E111" s="38" t="s">
        <v>173</v>
      </c>
    </row>
    <row r="112" spans="1:6" x14ac:dyDescent="0.3">
      <c r="A112" t="s">
        <v>28</v>
      </c>
      <c r="B112">
        <v>0.01</v>
      </c>
      <c r="C112" s="1" t="s">
        <v>10</v>
      </c>
      <c r="D112" s="1" t="s">
        <v>8</v>
      </c>
      <c r="E112" s="1" t="s">
        <v>15</v>
      </c>
    </row>
    <row r="113" spans="1:7" x14ac:dyDescent="0.3">
      <c r="A113" s="7" t="s">
        <v>176</v>
      </c>
      <c r="B113" s="37">
        <v>30</v>
      </c>
      <c r="C113" s="1" t="s">
        <v>10</v>
      </c>
      <c r="D113" s="1" t="s">
        <v>8</v>
      </c>
      <c r="E113" s="1" t="s">
        <v>177</v>
      </c>
    </row>
    <row r="114" spans="1:7" x14ac:dyDescent="0.3">
      <c r="A114" t="s">
        <v>47</v>
      </c>
      <c r="B114">
        <v>2</v>
      </c>
      <c r="C114" s="1" t="s">
        <v>10</v>
      </c>
      <c r="D114" s="1" t="s">
        <v>8</v>
      </c>
      <c r="E114" s="1" t="s">
        <v>48</v>
      </c>
    </row>
    <row r="115" spans="1:7" x14ac:dyDescent="0.3">
      <c r="A115" s="7" t="s">
        <v>389</v>
      </c>
      <c r="B115" s="37">
        <v>0.03</v>
      </c>
      <c r="C115" s="1" t="s">
        <v>10</v>
      </c>
      <c r="D115" s="1" t="s">
        <v>8</v>
      </c>
      <c r="E115" s="1" t="s">
        <v>390</v>
      </c>
    </row>
    <row r="116" spans="1:7" x14ac:dyDescent="0.3">
      <c r="A116" s="7" t="s">
        <v>178</v>
      </c>
      <c r="B116" s="37">
        <v>0.02</v>
      </c>
      <c r="C116" s="1" t="s">
        <v>10</v>
      </c>
      <c r="D116" s="1" t="s">
        <v>8</v>
      </c>
      <c r="E116" s="1" t="s">
        <v>179</v>
      </c>
    </row>
    <row r="117" spans="1:7" x14ac:dyDescent="0.3">
      <c r="A117" s="7" t="s">
        <v>180</v>
      </c>
      <c r="B117" s="37">
        <v>6</v>
      </c>
      <c r="C117" s="1" t="s">
        <v>10</v>
      </c>
      <c r="D117" s="1" t="s">
        <v>8</v>
      </c>
      <c r="E117" s="1" t="s">
        <v>181</v>
      </c>
    </row>
    <row r="118" spans="1:7" x14ac:dyDescent="0.3">
      <c r="A118" s="7" t="s">
        <v>182</v>
      </c>
      <c r="B118" s="37">
        <v>0.01</v>
      </c>
      <c r="C118" s="1" t="s">
        <v>10</v>
      </c>
      <c r="D118" s="1" t="s">
        <v>8</v>
      </c>
      <c r="E118" s="1" t="s">
        <v>183</v>
      </c>
    </row>
    <row r="119" spans="1:7" x14ac:dyDescent="0.3">
      <c r="A119" s="7" t="s">
        <v>368</v>
      </c>
      <c r="B119" s="37">
        <v>0.2</v>
      </c>
      <c r="C119" s="1" t="s">
        <v>10</v>
      </c>
      <c r="D119" s="1" t="s">
        <v>8</v>
      </c>
      <c r="E119" s="1" t="s">
        <v>369</v>
      </c>
    </row>
    <row r="120" spans="1:7" x14ac:dyDescent="0.3">
      <c r="A120" s="7" t="s">
        <v>184</v>
      </c>
      <c r="B120" s="37">
        <v>5.0000000000000001E-3</v>
      </c>
      <c r="C120" s="1" t="s">
        <v>10</v>
      </c>
      <c r="D120" s="1" t="s">
        <v>8</v>
      </c>
      <c r="E120" s="1" t="s">
        <v>185</v>
      </c>
    </row>
    <row r="121" spans="1:7" x14ac:dyDescent="0.3">
      <c r="A121" t="s">
        <v>29</v>
      </c>
      <c r="B121">
        <v>0.01</v>
      </c>
      <c r="C121" s="1" t="s">
        <v>10</v>
      </c>
      <c r="D121" s="1" t="s">
        <v>8</v>
      </c>
      <c r="E121" s="1" t="s">
        <v>16</v>
      </c>
    </row>
    <row r="122" spans="1:7" x14ac:dyDescent="0.3">
      <c r="A122" s="7" t="s">
        <v>188</v>
      </c>
      <c r="B122" s="10">
        <v>10</v>
      </c>
      <c r="C122" s="1" t="s">
        <v>10</v>
      </c>
      <c r="D122" s="1" t="s">
        <v>8</v>
      </c>
      <c r="E122" s="11" t="s">
        <v>190</v>
      </c>
      <c r="G122" t="s">
        <v>189</v>
      </c>
    </row>
    <row r="123" spans="1:7" x14ac:dyDescent="0.3">
      <c r="A123" s="7" t="s">
        <v>191</v>
      </c>
      <c r="B123" s="10">
        <v>5</v>
      </c>
      <c r="C123" s="1" t="s">
        <v>10</v>
      </c>
      <c r="D123" s="1" t="s">
        <v>8</v>
      </c>
      <c r="E123" s="11" t="s">
        <v>192</v>
      </c>
    </row>
    <row r="124" spans="1:7" x14ac:dyDescent="0.3">
      <c r="A124" s="7" t="s">
        <v>244</v>
      </c>
      <c r="B124" s="10">
        <v>0.1</v>
      </c>
      <c r="C124" s="1" t="s">
        <v>10</v>
      </c>
      <c r="D124" s="1" t="s">
        <v>8</v>
      </c>
      <c r="E124" s="11" t="s">
        <v>245</v>
      </c>
    </row>
    <row r="125" spans="1:7" x14ac:dyDescent="0.3">
      <c r="A125" s="7" t="s">
        <v>195</v>
      </c>
      <c r="B125" s="52">
        <v>2.0000000000000001E-4</v>
      </c>
      <c r="C125" s="1" t="s">
        <v>10</v>
      </c>
      <c r="D125" s="1" t="s">
        <v>8</v>
      </c>
      <c r="E125" s="11" t="s">
        <v>196</v>
      </c>
    </row>
    <row r="126" spans="1:7" x14ac:dyDescent="0.3">
      <c r="A126" s="7" t="s">
        <v>193</v>
      </c>
      <c r="B126" s="10">
        <v>8.9999999999999998E-4</v>
      </c>
      <c r="C126" s="1" t="s">
        <v>10</v>
      </c>
      <c r="D126" s="1" t="s">
        <v>8</v>
      </c>
      <c r="E126" s="11" t="s">
        <v>194</v>
      </c>
    </row>
    <row r="127" spans="1:7" x14ac:dyDescent="0.3">
      <c r="A127" s="7" t="s">
        <v>391</v>
      </c>
      <c r="B127" s="10">
        <v>0.04</v>
      </c>
      <c r="C127" s="1" t="s">
        <v>10</v>
      </c>
      <c r="D127" s="1" t="s">
        <v>8</v>
      </c>
      <c r="E127" s="11" t="s">
        <v>392</v>
      </c>
    </row>
    <row r="128" spans="1:7" x14ac:dyDescent="0.3">
      <c r="A128" s="7" t="s">
        <v>238</v>
      </c>
      <c r="B128" s="10">
        <v>6.3E-3</v>
      </c>
      <c r="C128" s="1" t="s">
        <v>10</v>
      </c>
      <c r="D128" s="1" t="s">
        <v>8</v>
      </c>
      <c r="E128" s="11" t="s">
        <v>239</v>
      </c>
    </row>
    <row r="129" spans="1:8" x14ac:dyDescent="0.3">
      <c r="A129" s="7" t="s">
        <v>252</v>
      </c>
      <c r="B129" s="10">
        <v>2</v>
      </c>
      <c r="C129" s="1" t="s">
        <v>10</v>
      </c>
      <c r="D129" s="1" t="s">
        <v>8</v>
      </c>
      <c r="E129" s="11" t="s">
        <v>253</v>
      </c>
    </row>
    <row r="130" spans="1:8" x14ac:dyDescent="0.3">
      <c r="A130" s="7" t="s">
        <v>446</v>
      </c>
      <c r="B130" s="10">
        <v>900</v>
      </c>
      <c r="C130" s="1" t="s">
        <v>10</v>
      </c>
      <c r="D130" s="1" t="s">
        <v>8</v>
      </c>
      <c r="E130" s="11" t="s">
        <v>447</v>
      </c>
    </row>
    <row r="131" spans="1:8" x14ac:dyDescent="0.3">
      <c r="A131" s="7" t="s">
        <v>285</v>
      </c>
      <c r="B131" s="10">
        <v>0.02</v>
      </c>
      <c r="C131" s="1" t="s">
        <v>10</v>
      </c>
      <c r="D131" s="1" t="s">
        <v>8</v>
      </c>
      <c r="E131" s="11" t="s">
        <v>286</v>
      </c>
    </row>
    <row r="132" spans="1:8" x14ac:dyDescent="0.3">
      <c r="A132" s="7" t="s">
        <v>370</v>
      </c>
      <c r="B132" s="10">
        <v>0.14000000000000001</v>
      </c>
      <c r="C132" s="1" t="s">
        <v>10</v>
      </c>
      <c r="D132" s="1" t="s">
        <v>8</v>
      </c>
      <c r="E132" s="11" t="s">
        <v>108</v>
      </c>
      <c r="F132" s="18" t="s">
        <v>105</v>
      </c>
      <c r="G132" s="85" t="s">
        <v>382</v>
      </c>
      <c r="H132" s="20" t="s">
        <v>381</v>
      </c>
    </row>
    <row r="133" spans="1:8" x14ac:dyDescent="0.3">
      <c r="A133" s="7" t="s">
        <v>203</v>
      </c>
      <c r="B133" s="10">
        <v>1.9999999999999999E-7</v>
      </c>
      <c r="C133" s="1" t="s">
        <v>10</v>
      </c>
      <c r="D133" s="1" t="s">
        <v>8</v>
      </c>
      <c r="E133" s="11" t="s">
        <v>204</v>
      </c>
      <c r="G133" s="86" t="s">
        <v>380</v>
      </c>
      <c r="H133" s="22" t="s">
        <v>379</v>
      </c>
    </row>
    <row r="134" spans="1:8" x14ac:dyDescent="0.3">
      <c r="A134" s="7" t="s">
        <v>202</v>
      </c>
      <c r="B134" s="10">
        <v>1.6000000000000001E-3</v>
      </c>
      <c r="C134" s="1" t="s">
        <v>10</v>
      </c>
      <c r="D134" s="1" t="s">
        <v>8</v>
      </c>
      <c r="E134" s="11" t="s">
        <v>85</v>
      </c>
      <c r="G134" s="86" t="s">
        <v>378</v>
      </c>
      <c r="H134" s="22" t="s">
        <v>377</v>
      </c>
    </row>
    <row r="135" spans="1:8" x14ac:dyDescent="0.3">
      <c r="A135" s="7" t="s">
        <v>197</v>
      </c>
      <c r="B135" s="10">
        <v>0.05</v>
      </c>
      <c r="C135" s="1" t="s">
        <v>10</v>
      </c>
      <c r="D135" s="1" t="s">
        <v>199</v>
      </c>
      <c r="E135" s="11" t="s">
        <v>198</v>
      </c>
      <c r="G135" s="86" t="s">
        <v>376</v>
      </c>
      <c r="H135" s="22" t="s">
        <v>375</v>
      </c>
    </row>
    <row r="136" spans="1:8" x14ac:dyDescent="0.3">
      <c r="A136" s="7" t="s">
        <v>200</v>
      </c>
      <c r="B136" s="10">
        <v>0.6</v>
      </c>
      <c r="C136" s="1" t="s">
        <v>10</v>
      </c>
      <c r="D136" s="1" t="s">
        <v>199</v>
      </c>
      <c r="E136" s="11" t="s">
        <v>201</v>
      </c>
      <c r="G136" s="86" t="s">
        <v>374</v>
      </c>
      <c r="H136" s="22" t="s">
        <v>373</v>
      </c>
    </row>
    <row r="137" spans="1:8" x14ac:dyDescent="0.3">
      <c r="A137" s="7" t="s">
        <v>207</v>
      </c>
      <c r="B137" s="10">
        <v>3</v>
      </c>
      <c r="C137" s="1" t="s">
        <v>10</v>
      </c>
      <c r="D137" s="1" t="s">
        <v>8</v>
      </c>
      <c r="E137" s="11" t="s">
        <v>208</v>
      </c>
      <c r="G137" s="87" t="s">
        <v>372</v>
      </c>
      <c r="H137" s="24" t="s">
        <v>371</v>
      </c>
    </row>
    <row r="138" spans="1:8" x14ac:dyDescent="0.3">
      <c r="A138" t="s">
        <v>30</v>
      </c>
      <c r="B138">
        <v>0.01</v>
      </c>
      <c r="C138" s="1" t="s">
        <v>10</v>
      </c>
      <c r="D138" s="1" t="s">
        <v>8</v>
      </c>
      <c r="E138" s="1" t="s">
        <v>17</v>
      </c>
    </row>
    <row r="139" spans="1:8" x14ac:dyDescent="0.3">
      <c r="A139" s="7" t="s">
        <v>209</v>
      </c>
      <c r="B139" s="10">
        <v>1</v>
      </c>
      <c r="C139" s="1" t="s">
        <v>10</v>
      </c>
      <c r="D139" s="1" t="s">
        <v>8</v>
      </c>
      <c r="E139" s="1" t="s">
        <v>210</v>
      </c>
    </row>
    <row r="140" spans="1:8" x14ac:dyDescent="0.3">
      <c r="A140" s="7" t="s">
        <v>383</v>
      </c>
      <c r="B140" s="10">
        <v>0.3</v>
      </c>
      <c r="C140" s="1" t="s">
        <v>10</v>
      </c>
      <c r="D140" s="1" t="s">
        <v>8</v>
      </c>
      <c r="E140" s="1" t="s">
        <v>384</v>
      </c>
    </row>
    <row r="141" spans="1:8" x14ac:dyDescent="0.3">
      <c r="A141" s="7" t="s">
        <v>408</v>
      </c>
      <c r="B141" s="10">
        <v>0.5</v>
      </c>
      <c r="C141" s="1" t="s">
        <v>10</v>
      </c>
      <c r="D141" s="1" t="s">
        <v>8</v>
      </c>
      <c r="E141" s="1" t="s">
        <v>409</v>
      </c>
    </row>
    <row r="142" spans="1:8" x14ac:dyDescent="0.3">
      <c r="A142" t="s">
        <v>49</v>
      </c>
      <c r="B142">
        <v>12</v>
      </c>
      <c r="C142" s="1" t="s">
        <v>10</v>
      </c>
      <c r="D142" s="1" t="s">
        <v>8</v>
      </c>
      <c r="E142" s="1" t="s">
        <v>50</v>
      </c>
    </row>
    <row r="143" spans="1:8" x14ac:dyDescent="0.3">
      <c r="A143" s="7" t="s">
        <v>410</v>
      </c>
      <c r="B143" s="10">
        <v>7</v>
      </c>
      <c r="C143" s="1" t="s">
        <v>10</v>
      </c>
      <c r="D143" s="1" t="s">
        <v>8</v>
      </c>
      <c r="E143" s="1" t="s">
        <v>411</v>
      </c>
    </row>
    <row r="144" spans="1:8" x14ac:dyDescent="0.3">
      <c r="A144" s="88" t="s">
        <v>398</v>
      </c>
      <c r="B144" s="10">
        <v>7.0000000000000007E-2</v>
      </c>
      <c r="C144" s="1" t="s">
        <v>10</v>
      </c>
      <c r="D144" s="1" t="s">
        <v>233</v>
      </c>
      <c r="E144" s="1" t="s">
        <v>399</v>
      </c>
    </row>
    <row r="145" spans="1:5" x14ac:dyDescent="0.3">
      <c r="A145" s="7" t="s">
        <v>211</v>
      </c>
      <c r="B145" s="10">
        <v>0.3</v>
      </c>
      <c r="C145" s="1" t="s">
        <v>10</v>
      </c>
      <c r="D145" s="1" t="s">
        <v>8</v>
      </c>
      <c r="E145" s="1" t="s">
        <v>212</v>
      </c>
    </row>
    <row r="146" spans="1:5" x14ac:dyDescent="0.3">
      <c r="A146" s="7" t="s">
        <v>412</v>
      </c>
      <c r="B146" s="10">
        <v>1.2</v>
      </c>
      <c r="C146" s="1" t="s">
        <v>10</v>
      </c>
      <c r="D146" s="1" t="s">
        <v>8</v>
      </c>
      <c r="E146" s="1" t="s">
        <v>413</v>
      </c>
    </row>
    <row r="147" spans="1:5" x14ac:dyDescent="0.3">
      <c r="A147" s="7" t="s">
        <v>213</v>
      </c>
      <c r="B147" s="10">
        <v>8.0000000000000004E-4</v>
      </c>
      <c r="C147" s="1" t="s">
        <v>10</v>
      </c>
      <c r="D147" s="1" t="s">
        <v>8</v>
      </c>
      <c r="E147" s="1" t="s">
        <v>214</v>
      </c>
    </row>
    <row r="148" spans="1:5" x14ac:dyDescent="0.3">
      <c r="A148" s="7" t="s">
        <v>215</v>
      </c>
      <c r="B148" s="10">
        <v>0.7</v>
      </c>
      <c r="C148" s="1" t="s">
        <v>10</v>
      </c>
      <c r="D148" s="1" t="s">
        <v>8</v>
      </c>
      <c r="E148" s="1" t="s">
        <v>216</v>
      </c>
    </row>
    <row r="149" spans="1:5" x14ac:dyDescent="0.3">
      <c r="A149" s="7" t="s">
        <v>217</v>
      </c>
      <c r="B149" s="10">
        <v>10</v>
      </c>
      <c r="C149" s="1" t="s">
        <v>10</v>
      </c>
      <c r="D149" s="1" t="s">
        <v>8</v>
      </c>
      <c r="E149" s="1" t="s">
        <v>218</v>
      </c>
    </row>
    <row r="150" spans="1:5" x14ac:dyDescent="0.3">
      <c r="A150" s="7" t="s">
        <v>219</v>
      </c>
      <c r="B150" s="10">
        <v>0.3</v>
      </c>
      <c r="C150" s="1" t="s">
        <v>10</v>
      </c>
      <c r="D150" s="1" t="s">
        <v>8</v>
      </c>
      <c r="E150" s="1" t="s">
        <v>220</v>
      </c>
    </row>
    <row r="151" spans="1:5" x14ac:dyDescent="0.3">
      <c r="A151" s="7" t="s">
        <v>221</v>
      </c>
      <c r="B151" s="10">
        <v>2E-3</v>
      </c>
      <c r="C151" s="1" t="s">
        <v>10</v>
      </c>
      <c r="D151" s="1" t="s">
        <v>8</v>
      </c>
      <c r="E151" s="1" t="s">
        <v>222</v>
      </c>
    </row>
    <row r="152" spans="1:5" x14ac:dyDescent="0.3">
      <c r="A152" s="7" t="s">
        <v>414</v>
      </c>
      <c r="B152" s="10">
        <v>340</v>
      </c>
      <c r="C152" s="1" t="s">
        <v>10</v>
      </c>
      <c r="D152" s="1" t="s">
        <v>8</v>
      </c>
      <c r="E152" s="1" t="s">
        <v>415</v>
      </c>
    </row>
    <row r="153" spans="1:5" x14ac:dyDescent="0.3">
      <c r="A153" s="7" t="s">
        <v>223</v>
      </c>
      <c r="B153" s="10">
        <v>0.3</v>
      </c>
      <c r="C153" s="1" t="s">
        <v>10</v>
      </c>
      <c r="D153" s="1" t="s">
        <v>8</v>
      </c>
      <c r="E153" s="1" t="s">
        <v>224</v>
      </c>
    </row>
    <row r="154" spans="1:5" x14ac:dyDescent="0.3">
      <c r="A154" s="7" t="s">
        <v>242</v>
      </c>
      <c r="B154" s="10">
        <v>2</v>
      </c>
      <c r="C154" s="1" t="s">
        <v>10</v>
      </c>
      <c r="D154" s="1" t="s">
        <v>8</v>
      </c>
      <c r="E154" s="1" t="s">
        <v>243</v>
      </c>
    </row>
    <row r="155" spans="1:5" ht="28.8" x14ac:dyDescent="0.3">
      <c r="A155" s="7" t="s">
        <v>452</v>
      </c>
      <c r="B155" s="81">
        <v>1000</v>
      </c>
      <c r="C155" s="38" t="s">
        <v>10</v>
      </c>
      <c r="D155" s="38" t="s">
        <v>8</v>
      </c>
      <c r="E155" s="38" t="s">
        <v>85</v>
      </c>
    </row>
    <row r="156" spans="1:5" x14ac:dyDescent="0.3">
      <c r="A156" s="7" t="s">
        <v>416</v>
      </c>
      <c r="B156" s="10">
        <v>4</v>
      </c>
      <c r="C156" s="1" t="s">
        <v>10</v>
      </c>
      <c r="D156" s="1" t="s">
        <v>8</v>
      </c>
      <c r="E156" s="1" t="s">
        <v>417</v>
      </c>
    </row>
    <row r="157" spans="1:5" x14ac:dyDescent="0.3">
      <c r="A157" s="7" t="s">
        <v>442</v>
      </c>
      <c r="B157" s="10">
        <v>200</v>
      </c>
      <c r="C157" s="1" t="s">
        <v>10</v>
      </c>
      <c r="D157" s="1" t="s">
        <v>8</v>
      </c>
      <c r="E157" s="1" t="s">
        <v>443</v>
      </c>
    </row>
    <row r="158" spans="1:5" x14ac:dyDescent="0.3">
      <c r="A158" s="7" t="s">
        <v>356</v>
      </c>
      <c r="B158" s="10">
        <v>0.3</v>
      </c>
      <c r="C158" s="1" t="s">
        <v>10</v>
      </c>
      <c r="D158" s="1" t="s">
        <v>8</v>
      </c>
      <c r="E158" s="55" t="s">
        <v>357</v>
      </c>
    </row>
    <row r="159" spans="1:5" x14ac:dyDescent="0.3">
      <c r="A159" s="7" t="s">
        <v>385</v>
      </c>
      <c r="B159" s="10">
        <v>0.1</v>
      </c>
      <c r="C159" s="1" t="s">
        <v>10</v>
      </c>
      <c r="D159" s="1" t="s">
        <v>8</v>
      </c>
      <c r="E159" s="55" t="s">
        <v>386</v>
      </c>
    </row>
    <row r="160" spans="1:5" x14ac:dyDescent="0.3">
      <c r="A160" s="7" t="s">
        <v>225</v>
      </c>
      <c r="B160" s="10">
        <v>0.02</v>
      </c>
      <c r="C160" s="1" t="s">
        <v>10</v>
      </c>
      <c r="D160" s="1" t="s">
        <v>8</v>
      </c>
      <c r="E160" s="1" t="s">
        <v>226</v>
      </c>
    </row>
    <row r="161" spans="1:9" x14ac:dyDescent="0.3">
      <c r="A161" s="7" t="s">
        <v>227</v>
      </c>
      <c r="B161" s="10">
        <v>0.4</v>
      </c>
      <c r="C161" s="1" t="s">
        <v>10</v>
      </c>
      <c r="D161" s="1" t="s">
        <v>8</v>
      </c>
      <c r="E161" s="1" t="s">
        <v>228</v>
      </c>
    </row>
    <row r="162" spans="1:9" x14ac:dyDescent="0.3">
      <c r="A162" s="7" t="s">
        <v>260</v>
      </c>
      <c r="B162" s="10">
        <v>2.0000000000000001E-4</v>
      </c>
      <c r="C162" s="1" t="s">
        <v>10</v>
      </c>
      <c r="D162" s="1" t="s">
        <v>8</v>
      </c>
      <c r="E162" s="1" t="s">
        <v>261</v>
      </c>
    </row>
    <row r="163" spans="1:9" x14ac:dyDescent="0.3">
      <c r="A163" s="7" t="s">
        <v>262</v>
      </c>
      <c r="B163" s="10">
        <v>0.01</v>
      </c>
      <c r="C163" s="1" t="s">
        <v>10</v>
      </c>
      <c r="D163" s="1" t="s">
        <v>8</v>
      </c>
      <c r="E163" s="1" t="s">
        <v>263</v>
      </c>
    </row>
    <row r="164" spans="1:9" x14ac:dyDescent="0.3">
      <c r="A164" s="7" t="s">
        <v>264</v>
      </c>
      <c r="B164" s="10">
        <v>2E-3</v>
      </c>
      <c r="C164" s="1" t="s">
        <v>10</v>
      </c>
      <c r="D164" s="1" t="s">
        <v>8</v>
      </c>
      <c r="E164" s="1" t="s">
        <v>108</v>
      </c>
      <c r="F164" s="18" t="s">
        <v>105</v>
      </c>
      <c r="G164" s="56" t="s">
        <v>265</v>
      </c>
      <c r="H164" s="57" t="s">
        <v>272</v>
      </c>
    </row>
    <row r="165" spans="1:9" x14ac:dyDescent="0.3">
      <c r="A165" s="7" t="s">
        <v>387</v>
      </c>
      <c r="B165" s="10">
        <v>7.0000000000000001E-3</v>
      </c>
      <c r="C165" s="1" t="s">
        <v>10</v>
      </c>
      <c r="D165" s="1" t="s">
        <v>8</v>
      </c>
      <c r="E165" s="1" t="s">
        <v>388</v>
      </c>
      <c r="F165" s="18"/>
      <c r="G165" s="58" t="s">
        <v>266</v>
      </c>
      <c r="H165" s="59" t="s">
        <v>273</v>
      </c>
    </row>
    <row r="166" spans="1:9" x14ac:dyDescent="0.3">
      <c r="A166" s="7" t="s">
        <v>279</v>
      </c>
      <c r="B166" s="10">
        <v>0.4</v>
      </c>
      <c r="C166" s="1" t="s">
        <v>10</v>
      </c>
      <c r="D166" s="1" t="s">
        <v>8</v>
      </c>
      <c r="E166" s="1" t="s">
        <v>280</v>
      </c>
      <c r="F166" s="18"/>
      <c r="G166" s="58" t="s">
        <v>267</v>
      </c>
      <c r="H166" s="59" t="s">
        <v>274</v>
      </c>
    </row>
    <row r="167" spans="1:9" x14ac:dyDescent="0.3">
      <c r="A167" s="7" t="s">
        <v>281</v>
      </c>
      <c r="B167" s="10">
        <v>6.4999999999999997E-4</v>
      </c>
      <c r="C167" s="1" t="s">
        <v>10</v>
      </c>
      <c r="D167" s="1" t="s">
        <v>8</v>
      </c>
      <c r="E167" s="1" t="s">
        <v>282</v>
      </c>
      <c r="F167" s="18"/>
      <c r="G167" s="58" t="s">
        <v>268</v>
      </c>
      <c r="H167" s="59" t="s">
        <v>275</v>
      </c>
    </row>
    <row r="168" spans="1:9" x14ac:dyDescent="0.3">
      <c r="A168" s="7" t="s">
        <v>287</v>
      </c>
      <c r="B168" s="10">
        <v>0.2</v>
      </c>
      <c r="C168" s="1" t="s">
        <v>10</v>
      </c>
      <c r="D168" s="1" t="s">
        <v>8</v>
      </c>
      <c r="E168" s="1" t="s">
        <v>288</v>
      </c>
      <c r="F168" s="18"/>
      <c r="G168" s="58" t="s">
        <v>269</v>
      </c>
      <c r="H168" s="59" t="s">
        <v>276</v>
      </c>
    </row>
    <row r="169" spans="1:9" x14ac:dyDescent="0.3">
      <c r="A169" s="62" t="s">
        <v>291</v>
      </c>
      <c r="B169" s="63">
        <v>10</v>
      </c>
      <c r="C169" s="64" t="s">
        <v>10</v>
      </c>
      <c r="D169" s="64" t="s">
        <v>8</v>
      </c>
      <c r="E169" s="64" t="s">
        <v>290</v>
      </c>
      <c r="F169" s="65" t="s">
        <v>294</v>
      </c>
      <c r="G169" s="58" t="s">
        <v>270</v>
      </c>
      <c r="H169" s="59" t="s">
        <v>277</v>
      </c>
    </row>
    <row r="170" spans="1:9" x14ac:dyDescent="0.3">
      <c r="A170" s="7" t="s">
        <v>254</v>
      </c>
      <c r="B170" s="10">
        <v>0.04</v>
      </c>
      <c r="C170" s="1" t="s">
        <v>10</v>
      </c>
      <c r="D170" s="1" t="s">
        <v>8</v>
      </c>
      <c r="E170" s="1" t="s">
        <v>255</v>
      </c>
      <c r="G170" s="60" t="s">
        <v>271</v>
      </c>
      <c r="H170" s="61" t="s">
        <v>278</v>
      </c>
    </row>
    <row r="171" spans="1:9" x14ac:dyDescent="0.3">
      <c r="A171" s="7" t="s">
        <v>283</v>
      </c>
      <c r="B171" s="10">
        <v>0.15</v>
      </c>
      <c r="C171" s="1" t="s">
        <v>10</v>
      </c>
      <c r="D171" s="1" t="s">
        <v>8</v>
      </c>
      <c r="E171" s="1" t="s">
        <v>284</v>
      </c>
      <c r="F171" s="13"/>
      <c r="G171" s="13"/>
      <c r="H171" s="13"/>
      <c r="I171" s="13"/>
    </row>
    <row r="172" spans="1:9" x14ac:dyDescent="0.3">
      <c r="A172" s="7" t="s">
        <v>418</v>
      </c>
      <c r="B172" s="10">
        <v>2</v>
      </c>
      <c r="C172" s="1" t="s">
        <v>10</v>
      </c>
      <c r="D172" s="1" t="s">
        <v>8</v>
      </c>
      <c r="E172" s="1" t="s">
        <v>419</v>
      </c>
      <c r="G172" s="79"/>
      <c r="H172" s="80"/>
    </row>
    <row r="173" spans="1:9" x14ac:dyDescent="0.3">
      <c r="A173" s="7" t="s">
        <v>292</v>
      </c>
      <c r="B173" s="10">
        <v>1</v>
      </c>
      <c r="C173" s="1" t="s">
        <v>10</v>
      </c>
      <c r="D173" s="1" t="s">
        <v>8</v>
      </c>
      <c r="E173" s="1" t="s">
        <v>293</v>
      </c>
    </row>
    <row r="174" spans="1:9" x14ac:dyDescent="0.3">
      <c r="A174" s="7" t="s">
        <v>436</v>
      </c>
      <c r="B174" s="10">
        <v>100</v>
      </c>
      <c r="C174" s="1" t="s">
        <v>10</v>
      </c>
      <c r="D174" s="1" t="s">
        <v>8</v>
      </c>
      <c r="E174" s="1" t="s">
        <v>437</v>
      </c>
    </row>
    <row r="175" spans="1:9" x14ac:dyDescent="0.3">
      <c r="A175" s="7" t="s">
        <v>307</v>
      </c>
      <c r="B175" s="10">
        <v>6.5000000000000002E-2</v>
      </c>
      <c r="C175" s="1" t="s">
        <v>10</v>
      </c>
      <c r="D175" s="1" t="s">
        <v>8</v>
      </c>
      <c r="E175" s="1" t="s">
        <v>308</v>
      </c>
    </row>
    <row r="176" spans="1:9" x14ac:dyDescent="0.3">
      <c r="A176" s="7" t="s">
        <v>301</v>
      </c>
      <c r="B176" s="10">
        <v>1.2E-2</v>
      </c>
      <c r="C176" s="1" t="s">
        <v>10</v>
      </c>
      <c r="D176" s="1" t="s">
        <v>8</v>
      </c>
      <c r="E176" s="1" t="s">
        <v>302</v>
      </c>
    </row>
    <row r="177" spans="1:9" x14ac:dyDescent="0.3">
      <c r="A177" s="7" t="s">
        <v>309</v>
      </c>
      <c r="B177" s="10">
        <v>10</v>
      </c>
      <c r="C177" s="1" t="s">
        <v>10</v>
      </c>
      <c r="D177" s="1" t="s">
        <v>8</v>
      </c>
      <c r="E177" s="1" t="s">
        <v>310</v>
      </c>
      <c r="F177" s="13"/>
      <c r="G177" s="13"/>
      <c r="H177" s="13"/>
      <c r="I177" s="13"/>
    </row>
    <row r="178" spans="1:9" x14ac:dyDescent="0.3">
      <c r="A178" s="7" t="s">
        <v>420</v>
      </c>
      <c r="B178" s="10">
        <v>0.2</v>
      </c>
      <c r="C178" s="1" t="s">
        <v>10</v>
      </c>
      <c r="D178" s="1" t="s">
        <v>8</v>
      </c>
      <c r="E178" s="1" t="s">
        <v>421</v>
      </c>
      <c r="F178" s="13"/>
      <c r="G178" s="13"/>
      <c r="H178" s="13"/>
      <c r="I178" s="13"/>
    </row>
    <row r="179" spans="1:9" x14ac:dyDescent="0.3">
      <c r="A179" s="7" t="s">
        <v>422</v>
      </c>
      <c r="B179" s="10">
        <v>3</v>
      </c>
      <c r="C179" s="1" t="s">
        <v>10</v>
      </c>
      <c r="D179" s="1" t="s">
        <v>8</v>
      </c>
      <c r="E179" s="1" t="s">
        <v>423</v>
      </c>
      <c r="F179" s="13"/>
      <c r="G179" s="13"/>
      <c r="H179" s="13"/>
      <c r="I179" s="13"/>
    </row>
    <row r="180" spans="1:9" x14ac:dyDescent="0.3">
      <c r="A180" s="7" t="s">
        <v>438</v>
      </c>
      <c r="B180" s="10">
        <v>20</v>
      </c>
      <c r="C180" s="1" t="s">
        <v>10</v>
      </c>
      <c r="D180" s="1" t="s">
        <v>8</v>
      </c>
      <c r="E180" s="1" t="s">
        <v>439</v>
      </c>
      <c r="F180" s="13"/>
      <c r="G180" s="13"/>
      <c r="H180" s="13"/>
      <c r="I180" s="13"/>
    </row>
    <row r="181" spans="1:9" x14ac:dyDescent="0.3">
      <c r="A181" s="7" t="s">
        <v>311</v>
      </c>
      <c r="B181" s="10">
        <v>90</v>
      </c>
      <c r="C181" s="1" t="s">
        <v>10</v>
      </c>
      <c r="D181" s="1" t="s">
        <v>8</v>
      </c>
      <c r="E181" s="1" t="s">
        <v>312</v>
      </c>
      <c r="F181" s="13"/>
      <c r="G181" s="79"/>
      <c r="H181" s="80"/>
      <c r="I181" s="13"/>
    </row>
    <row r="182" spans="1:9" x14ac:dyDescent="0.3">
      <c r="A182" s="7" t="s">
        <v>313</v>
      </c>
      <c r="B182" s="10">
        <v>0.03</v>
      </c>
      <c r="C182" s="1" t="s">
        <v>10</v>
      </c>
      <c r="D182" s="1" t="s">
        <v>8</v>
      </c>
      <c r="E182" s="1" t="s">
        <v>314</v>
      </c>
      <c r="F182" s="13"/>
      <c r="G182" s="79"/>
      <c r="H182" s="80"/>
      <c r="I182" s="13"/>
    </row>
    <row r="183" spans="1:9" x14ac:dyDescent="0.3">
      <c r="A183" s="7" t="s">
        <v>317</v>
      </c>
      <c r="B183" s="10">
        <v>2.0000000000000001E-4</v>
      </c>
      <c r="C183" s="1" t="s">
        <v>10</v>
      </c>
      <c r="D183" s="1" t="s">
        <v>8</v>
      </c>
      <c r="E183" s="1" t="s">
        <v>318</v>
      </c>
      <c r="F183" s="13"/>
      <c r="G183" s="79"/>
      <c r="H183" s="80"/>
      <c r="I183" s="13"/>
    </row>
    <row r="184" spans="1:9" x14ac:dyDescent="0.3">
      <c r="A184" t="s">
        <v>51</v>
      </c>
      <c r="B184">
        <v>500</v>
      </c>
      <c r="C184" s="1" t="s">
        <v>10</v>
      </c>
      <c r="D184" s="1" t="s">
        <v>8</v>
      </c>
      <c r="E184" s="1" t="s">
        <v>52</v>
      </c>
      <c r="F184" s="13"/>
      <c r="G184" s="13"/>
      <c r="H184" s="13"/>
      <c r="I184" s="13"/>
    </row>
    <row r="185" spans="1:9" x14ac:dyDescent="0.3">
      <c r="A185" s="7" t="s">
        <v>327</v>
      </c>
      <c r="B185" s="10">
        <v>10</v>
      </c>
      <c r="C185" s="1" t="s">
        <v>10</v>
      </c>
      <c r="D185" s="1" t="s">
        <v>8</v>
      </c>
      <c r="E185" s="1" t="s">
        <v>328</v>
      </c>
      <c r="F185" s="13"/>
      <c r="G185" s="13"/>
      <c r="H185" s="13"/>
      <c r="I185" s="13"/>
    </row>
    <row r="186" spans="1:9" x14ac:dyDescent="0.3">
      <c r="A186" s="7" t="s">
        <v>319</v>
      </c>
      <c r="B186" s="10">
        <v>1E-3</v>
      </c>
      <c r="C186" s="1" t="s">
        <v>10</v>
      </c>
      <c r="D186" s="1" t="s">
        <v>8</v>
      </c>
      <c r="E186" s="1" t="s">
        <v>320</v>
      </c>
      <c r="F186" s="13"/>
      <c r="G186" s="13"/>
      <c r="H186" s="13"/>
      <c r="I186" s="13"/>
    </row>
    <row r="187" spans="1:9" ht="28.8" x14ac:dyDescent="0.3">
      <c r="A187" s="7" t="s">
        <v>346</v>
      </c>
      <c r="B187" s="81">
        <v>2.9999999999999997E-4</v>
      </c>
      <c r="C187" s="38" t="s">
        <v>10</v>
      </c>
      <c r="D187" s="38" t="s">
        <v>8</v>
      </c>
      <c r="E187" s="84" t="s">
        <v>347</v>
      </c>
      <c r="F187" s="82"/>
      <c r="G187" s="83"/>
      <c r="H187" s="13"/>
      <c r="I187" s="13"/>
    </row>
    <row r="188" spans="1:9" x14ac:dyDescent="0.3">
      <c r="A188" s="7" t="s">
        <v>344</v>
      </c>
      <c r="B188" s="10">
        <v>0.03</v>
      </c>
      <c r="C188" s="1" t="s">
        <v>10</v>
      </c>
      <c r="D188" s="1" t="s">
        <v>8</v>
      </c>
      <c r="E188" s="1" t="s">
        <v>345</v>
      </c>
      <c r="F188" s="13"/>
      <c r="G188" s="79"/>
      <c r="H188" s="80"/>
      <c r="I188" s="13"/>
    </row>
    <row r="189" spans="1:9" x14ac:dyDescent="0.3">
      <c r="A189" s="7" t="s">
        <v>315</v>
      </c>
      <c r="B189" s="10">
        <v>40</v>
      </c>
      <c r="C189" s="1" t="s">
        <v>10</v>
      </c>
      <c r="D189" s="1" t="s">
        <v>8</v>
      </c>
      <c r="E189" s="1" t="s">
        <v>316</v>
      </c>
      <c r="F189" s="13"/>
      <c r="G189" s="79"/>
      <c r="H189" s="80"/>
      <c r="I189" s="13"/>
    </row>
    <row r="190" spans="1:9" x14ac:dyDescent="0.3">
      <c r="A190" s="7" t="s">
        <v>424</v>
      </c>
      <c r="B190" s="10">
        <v>1</v>
      </c>
      <c r="C190" s="1" t="s">
        <v>10</v>
      </c>
      <c r="D190" s="1" t="s">
        <v>8</v>
      </c>
      <c r="E190" s="1" t="s">
        <v>425</v>
      </c>
      <c r="F190" s="13"/>
      <c r="G190" s="13"/>
      <c r="H190" s="13"/>
      <c r="I190" s="13"/>
    </row>
    <row r="191" spans="1:9" x14ac:dyDescent="0.3">
      <c r="A191" s="7" t="s">
        <v>426</v>
      </c>
      <c r="B191" s="10">
        <v>4</v>
      </c>
      <c r="C191" s="1" t="s">
        <v>10</v>
      </c>
      <c r="D191" s="1" t="s">
        <v>8</v>
      </c>
      <c r="E191" s="1" t="s">
        <v>427</v>
      </c>
      <c r="F191" s="13"/>
      <c r="G191" s="13"/>
      <c r="H191" s="13"/>
      <c r="I191" s="13"/>
    </row>
    <row r="192" spans="1:9" x14ac:dyDescent="0.3">
      <c r="A192" s="7" t="s">
        <v>348</v>
      </c>
      <c r="B192" s="10">
        <v>100</v>
      </c>
      <c r="C192" s="1" t="s">
        <v>10</v>
      </c>
      <c r="D192" s="1" t="s">
        <v>8</v>
      </c>
      <c r="E192" s="1" t="s">
        <v>349</v>
      </c>
    </row>
    <row r="193" spans="1:5" x14ac:dyDescent="0.3">
      <c r="A193" s="7" t="s">
        <v>350</v>
      </c>
      <c r="B193" s="10">
        <v>4</v>
      </c>
      <c r="C193" s="1" t="s">
        <v>10</v>
      </c>
      <c r="D193" s="1" t="s">
        <v>8</v>
      </c>
      <c r="E193" s="1" t="s">
        <v>351</v>
      </c>
    </row>
    <row r="194" spans="1:5" x14ac:dyDescent="0.3">
      <c r="A194" s="7" t="s">
        <v>428</v>
      </c>
      <c r="B194" s="10">
        <v>0.08</v>
      </c>
      <c r="C194" s="1" t="s">
        <v>10</v>
      </c>
      <c r="D194" s="1" t="s">
        <v>8</v>
      </c>
      <c r="E194" s="1" t="s">
        <v>430</v>
      </c>
    </row>
    <row r="195" spans="1:5" x14ac:dyDescent="0.3">
      <c r="A195" s="7" t="s">
        <v>429</v>
      </c>
      <c r="B195" s="10">
        <v>20</v>
      </c>
      <c r="C195" s="1" t="s">
        <v>10</v>
      </c>
      <c r="D195" s="1" t="s">
        <v>8</v>
      </c>
      <c r="E195" s="1" t="s">
        <v>431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B1" sqref="B1"/>
    </sheetView>
  </sheetViews>
  <sheetFormatPr defaultRowHeight="14.4" x14ac:dyDescent="0.3"/>
  <cols>
    <col min="2" max="2" width="52.88671875" bestFit="1" customWidth="1"/>
    <col min="5" max="5" width="19" bestFit="1" customWidth="1"/>
    <col min="6" max="6" width="14.5546875" bestFit="1" customWidth="1"/>
    <col min="7" max="7" width="14.33203125" bestFit="1" customWidth="1"/>
  </cols>
  <sheetData>
    <row r="1" spans="1:8" x14ac:dyDescent="0.3">
      <c r="A1" t="s">
        <v>473</v>
      </c>
      <c r="B1" t="s">
        <v>0</v>
      </c>
      <c r="C1" t="s">
        <v>1</v>
      </c>
      <c r="D1" t="s">
        <v>2</v>
      </c>
      <c r="E1" t="s">
        <v>544</v>
      </c>
      <c r="F1" t="s">
        <v>493</v>
      </c>
      <c r="G1" t="s">
        <v>494</v>
      </c>
      <c r="H1" t="s">
        <v>541</v>
      </c>
    </row>
    <row r="2" spans="1:8" x14ac:dyDescent="0.3">
      <c r="A2">
        <v>44</v>
      </c>
      <c r="B2" t="s">
        <v>440</v>
      </c>
      <c r="C2">
        <v>30</v>
      </c>
      <c r="D2" t="s">
        <v>10</v>
      </c>
      <c r="E2" t="s">
        <v>467</v>
      </c>
      <c r="F2">
        <v>0.13235294117647059</v>
      </c>
      <c r="G2">
        <v>0</v>
      </c>
    </row>
    <row r="3" spans="1:8" x14ac:dyDescent="0.3">
      <c r="A3">
        <v>45</v>
      </c>
      <c r="B3" t="s">
        <v>451</v>
      </c>
      <c r="C3">
        <v>100</v>
      </c>
      <c r="D3" t="s">
        <v>10</v>
      </c>
      <c r="E3" t="s">
        <v>468</v>
      </c>
    </row>
    <row r="4" spans="1:8" x14ac:dyDescent="0.3">
      <c r="A4">
        <v>53</v>
      </c>
      <c r="B4" t="s">
        <v>354</v>
      </c>
      <c r="C4">
        <v>50</v>
      </c>
      <c r="D4" t="s">
        <v>10</v>
      </c>
      <c r="E4" t="s">
        <v>467</v>
      </c>
      <c r="F4">
        <v>3.1210986267166042E-2</v>
      </c>
      <c r="G4">
        <v>0</v>
      </c>
    </row>
    <row r="5" spans="1:8" x14ac:dyDescent="0.3">
      <c r="A5">
        <v>77</v>
      </c>
      <c r="B5" t="s">
        <v>460</v>
      </c>
      <c r="C5">
        <v>10</v>
      </c>
      <c r="D5" t="s">
        <v>10</v>
      </c>
      <c r="E5" t="s">
        <v>468</v>
      </c>
      <c r="F5">
        <v>9.4765342960288802E-3</v>
      </c>
      <c r="G5">
        <v>0</v>
      </c>
    </row>
    <row r="6" spans="1:8" x14ac:dyDescent="0.3">
      <c r="A6">
        <v>83</v>
      </c>
      <c r="B6" t="s">
        <v>444</v>
      </c>
      <c r="C6">
        <v>50</v>
      </c>
      <c r="D6" t="s">
        <v>10</v>
      </c>
      <c r="E6" t="s">
        <v>467</v>
      </c>
      <c r="F6">
        <v>0.13461538461538461</v>
      </c>
      <c r="G6">
        <v>0</v>
      </c>
    </row>
    <row r="7" spans="1:8" x14ac:dyDescent="0.3">
      <c r="A7">
        <v>99</v>
      </c>
      <c r="B7" t="s">
        <v>176</v>
      </c>
      <c r="C7">
        <v>30</v>
      </c>
      <c r="D7" t="s">
        <v>10</v>
      </c>
      <c r="E7" t="s">
        <v>467</v>
      </c>
      <c r="F7">
        <v>2.871205906480722E-2</v>
      </c>
      <c r="G7">
        <v>0</v>
      </c>
    </row>
    <row r="8" spans="1:8" x14ac:dyDescent="0.3">
      <c r="A8">
        <v>104</v>
      </c>
      <c r="B8" t="s">
        <v>180</v>
      </c>
      <c r="C8">
        <v>6</v>
      </c>
      <c r="D8" t="s">
        <v>10</v>
      </c>
      <c r="E8" t="s">
        <v>468</v>
      </c>
      <c r="F8">
        <v>9.316770186335404E-3</v>
      </c>
      <c r="G8">
        <v>0</v>
      </c>
    </row>
    <row r="9" spans="1:8" x14ac:dyDescent="0.3">
      <c r="A9">
        <v>118</v>
      </c>
      <c r="B9" t="s">
        <v>449</v>
      </c>
      <c r="C9">
        <v>140</v>
      </c>
      <c r="D9" t="s">
        <v>10</v>
      </c>
      <c r="E9" t="s">
        <v>467</v>
      </c>
      <c r="F9">
        <v>0</v>
      </c>
      <c r="G9">
        <v>7.0000000000000009</v>
      </c>
    </row>
    <row r="10" spans="1:8" x14ac:dyDescent="0.3">
      <c r="A10">
        <v>128</v>
      </c>
      <c r="B10" t="s">
        <v>540</v>
      </c>
      <c r="C10">
        <v>6000</v>
      </c>
      <c r="D10" t="s">
        <v>10</v>
      </c>
      <c r="E10" t="s">
        <v>467</v>
      </c>
      <c r="F10">
        <v>30</v>
      </c>
      <c r="G10">
        <v>0</v>
      </c>
    </row>
    <row r="11" spans="1:8" x14ac:dyDescent="0.3">
      <c r="A11">
        <v>143</v>
      </c>
      <c r="B11" t="s">
        <v>452</v>
      </c>
      <c r="C11">
        <v>1000</v>
      </c>
      <c r="D11" t="s">
        <v>10</v>
      </c>
      <c r="E11" t="s">
        <v>468</v>
      </c>
    </row>
    <row r="12" spans="1:8" x14ac:dyDescent="0.3">
      <c r="A12">
        <v>145</v>
      </c>
      <c r="B12" t="s">
        <v>31</v>
      </c>
      <c r="C12">
        <v>5650</v>
      </c>
      <c r="D12" t="s">
        <v>10</v>
      </c>
      <c r="E12" t="s">
        <v>467</v>
      </c>
      <c r="F12">
        <v>6.3790322580645151</v>
      </c>
      <c r="G12">
        <v>0</v>
      </c>
    </row>
    <row r="13" spans="1:8" x14ac:dyDescent="0.3">
      <c r="A13">
        <v>146</v>
      </c>
      <c r="B13" t="s">
        <v>442</v>
      </c>
      <c r="C13">
        <v>200</v>
      </c>
      <c r="D13" t="s">
        <v>10</v>
      </c>
      <c r="E13" t="s">
        <v>467</v>
      </c>
      <c r="F13">
        <v>0.30434782608695654</v>
      </c>
      <c r="G13">
        <v>0</v>
      </c>
    </row>
    <row r="14" spans="1:8" x14ac:dyDescent="0.3">
      <c r="A14">
        <v>150</v>
      </c>
      <c r="B14" t="s">
        <v>32</v>
      </c>
      <c r="C14">
        <v>70</v>
      </c>
      <c r="D14" t="s">
        <v>10</v>
      </c>
      <c r="E14" t="s">
        <v>467</v>
      </c>
      <c r="F14">
        <v>0</v>
      </c>
      <c r="G14">
        <v>1.1421052631578947</v>
      </c>
    </row>
    <row r="15" spans="1:8" x14ac:dyDescent="0.3">
      <c r="A15">
        <v>159</v>
      </c>
      <c r="B15" t="s">
        <v>459</v>
      </c>
      <c r="C15">
        <v>10</v>
      </c>
      <c r="D15" t="s">
        <v>10</v>
      </c>
      <c r="E15" t="s">
        <v>468</v>
      </c>
      <c r="F15">
        <v>9.4765342960288802E-3</v>
      </c>
      <c r="G15">
        <v>0</v>
      </c>
      <c r="H15" t="s">
        <v>545</v>
      </c>
    </row>
    <row r="16" spans="1:8" x14ac:dyDescent="0.3">
      <c r="A16">
        <v>164</v>
      </c>
      <c r="B16" t="s">
        <v>448</v>
      </c>
      <c r="C16">
        <v>2500</v>
      </c>
      <c r="D16" t="s">
        <v>10</v>
      </c>
      <c r="E16" t="s">
        <v>467</v>
      </c>
      <c r="F16">
        <v>12.5</v>
      </c>
      <c r="G16">
        <v>0</v>
      </c>
    </row>
    <row r="17" spans="1:7" ht="15" x14ac:dyDescent="0.25">
      <c r="A17">
        <v>165</v>
      </c>
      <c r="B17" t="s">
        <v>34</v>
      </c>
      <c r="C17">
        <v>90</v>
      </c>
      <c r="D17" t="s">
        <v>7</v>
      </c>
      <c r="E17" t="s">
        <v>468</v>
      </c>
    </row>
    <row r="18" spans="1:7" x14ac:dyDescent="0.3">
      <c r="A18">
        <v>181</v>
      </c>
      <c r="B18" t="s">
        <v>315</v>
      </c>
      <c r="C18">
        <v>40</v>
      </c>
      <c r="D18" t="s">
        <v>10</v>
      </c>
      <c r="E18" t="s">
        <v>467</v>
      </c>
      <c r="F18">
        <v>0</v>
      </c>
      <c r="G18">
        <v>0.23280776517233454</v>
      </c>
    </row>
  </sheetData>
  <autoFilter ref="A1:H19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85C40B4C18AB499C884F7FCEE82048" ma:contentTypeVersion="11" ma:contentTypeDescription="Een nieuw document maken." ma:contentTypeScope="" ma:versionID="2629a789deb65262cf5c436137028f2e">
  <xsd:schema xmlns:xsd="http://www.w3.org/2001/XMLSchema" xmlns:xs="http://www.w3.org/2001/XMLSchema" xmlns:p="http://schemas.microsoft.com/office/2006/metadata/properties" xmlns:ns3="a96dbeb7-a45d-435d-9487-e5036f656b67" xmlns:ns4="f2cf6f3f-5fe6-4ae1-bde7-40f19ebb21b6" targetNamespace="http://schemas.microsoft.com/office/2006/metadata/properties" ma:root="true" ma:fieldsID="7bcacfe292fe993538f36dca89dbb7d6" ns3:_="" ns4:_="">
    <xsd:import namespace="a96dbeb7-a45d-435d-9487-e5036f656b67"/>
    <xsd:import namespace="f2cf6f3f-5fe6-4ae1-bde7-40f19ebb21b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6dbeb7-a45d-435d-9487-e5036f656b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f6f3f-5fe6-4ae1-bde7-40f19ebb21b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6D5999-6195-412B-8533-C5A0819FAD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E55FEE-7D3F-4BBF-92C5-9DB8807A5C23}">
  <ds:schemaRefs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terms/"/>
    <ds:schemaRef ds:uri="a96dbeb7-a45d-435d-9487-e5036f656b67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f2cf6f3f-5fe6-4ae1-bde7-40f19ebb21b6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2A71BE6-C14B-4C86-81F6-C5B4BA2C4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6dbeb7-a45d-435d-9487-e5036f656b67"/>
    <ds:schemaRef ds:uri="f2cf6f3f-5fe6-4ae1-bde7-40f19ebb21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IMPORT</vt:lpstr>
      <vt:lpstr>achtergrondinfo</vt:lpstr>
      <vt:lpstr>samenvatting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Mandonx, Tine</dc:creator>
  <cp:lastModifiedBy>DE BECK, Lode</cp:lastModifiedBy>
  <dcterms:created xsi:type="dcterms:W3CDTF">2020-07-01T14:51:30Z</dcterms:created>
  <dcterms:modified xsi:type="dcterms:W3CDTF">2020-11-26T10:14:59Z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0x010100E585C40B4C18AB499C884F7FCEE82048</vt:lpwstr>
  </property>
</Properties>
</file>